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or00000ovant011\SMT 2022\Roční plán\2022\Oprava mostu v km 1,122 na trati Hanušovice - Mikulovice\Rozpočet\"/>
    </mc:Choice>
  </mc:AlternateContent>
  <xr:revisionPtr revIDLastSave="0" documentId="8_{D267C558-65E9-47C0-9B31-02219CE04D5D}" xr6:coauthVersionLast="47" xr6:coauthVersionMax="47" xr10:uidLastSave="{00000000-0000-0000-0000-000000000000}"/>
  <bookViews>
    <workbookView xWindow="-110" yWindow="-110" windowWidth="19420" windowHeight="10420" xr2:uid="{00000000-000D-0000-FFFF-FFFF00000000}"/>
  </bookViews>
  <sheets>
    <sheet name="Rekapitulace zakázky" sheetId="1" r:id="rId1"/>
    <sheet name="SO 01 - Most km 1,122" sheetId="2" r:id="rId2"/>
    <sheet name="PS 01 - Ochrana kabelů" sheetId="3" r:id="rId3"/>
    <sheet name="SO 02 - Železniční svršek" sheetId="4" r:id="rId4"/>
    <sheet name="VRN a VON - VRN a VON pro..." sheetId="5" r:id="rId5"/>
    <sheet name="Pokyny pro vyplnění" sheetId="6" r:id="rId6"/>
  </sheets>
  <definedNames>
    <definedName name="_xlnm._FilterDatabase" localSheetId="2" hidden="1">'PS 01 - Ochrana kabelů'!$C$79:$K$130</definedName>
    <definedName name="_xlnm._FilterDatabase" localSheetId="1" hidden="1">'SO 01 - Most km 1,122'!$C$91:$K$768</definedName>
    <definedName name="_xlnm._FilterDatabase" localSheetId="3" hidden="1">'SO 02 - Železniční svršek'!$C$82:$K$194</definedName>
    <definedName name="_xlnm._FilterDatabase" localSheetId="4" hidden="1">'VRN a VON - VRN a VON pro...'!$C$85:$K$213</definedName>
    <definedName name="_xlnm.Print_Titles" localSheetId="2">'PS 01 - Ochrana kabelů'!$79:$79</definedName>
    <definedName name="_xlnm.Print_Titles" localSheetId="0">'Rekapitulace zakázky'!$52:$52</definedName>
    <definedName name="_xlnm.Print_Titles" localSheetId="1">'SO 01 - Most km 1,122'!$91:$91</definedName>
    <definedName name="_xlnm.Print_Titles" localSheetId="3">'SO 02 - Železniční svršek'!$82:$82</definedName>
    <definedName name="_xlnm.Print_Titles" localSheetId="4">'VRN a VON - VRN a VON pro...'!$85:$85</definedName>
    <definedName name="_xlnm.Print_Area" localSheetId="2">'PS 01 - Ochrana kabelů'!$C$4:$J$39,'PS 01 - Ochrana kabelů'!$C$45:$J$61,'PS 01 - Ochrana kabelů'!$C$67:$K$130</definedName>
    <definedName name="_xlnm.Print_Area" localSheetId="0">'Rekapitulace zakázky'!$D$4:$AO$36,'Rekapitulace zakázky'!$C$42:$AQ$59</definedName>
    <definedName name="_xlnm.Print_Area" localSheetId="1">'SO 01 - Most km 1,122'!$C$4:$J$39,'SO 01 - Most km 1,122'!$C$45:$J$73,'SO 01 - Most km 1,122'!$C$79:$K$768</definedName>
    <definedName name="_xlnm.Print_Area" localSheetId="3">'SO 02 - Železniční svršek'!$C$4:$J$39,'SO 02 - Železniční svršek'!$C$45:$J$64,'SO 02 - Železniční svršek'!$C$70:$K$194</definedName>
    <definedName name="_xlnm.Print_Area" localSheetId="4">'VRN a VON - VRN a VON pro...'!$C$4:$J$39,'VRN a VON - VRN a VON pro...'!$C$45:$J$67,'VRN a VON - VRN a VON pro...'!$C$73:$K$213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37" i="5" l="1"/>
  <c r="J36" i="5"/>
  <c r="AY58" i="1"/>
  <c r="J35" i="5"/>
  <c r="AX58" i="1" s="1"/>
  <c r="BI210" i="5"/>
  <c r="BH210" i="5"/>
  <c r="BG210" i="5"/>
  <c r="BF210" i="5"/>
  <c r="T210" i="5"/>
  <c r="R210" i="5"/>
  <c r="P210" i="5"/>
  <c r="BI206" i="5"/>
  <c r="BH206" i="5"/>
  <c r="BG206" i="5"/>
  <c r="BF206" i="5"/>
  <c r="T206" i="5"/>
  <c r="R206" i="5"/>
  <c r="P206" i="5"/>
  <c r="BI202" i="5"/>
  <c r="BH202" i="5"/>
  <c r="BG202" i="5"/>
  <c r="BF202" i="5"/>
  <c r="T202" i="5"/>
  <c r="R202" i="5"/>
  <c r="P202" i="5"/>
  <c r="BI198" i="5"/>
  <c r="BH198" i="5"/>
  <c r="BG198" i="5"/>
  <c r="BF198" i="5"/>
  <c r="T198" i="5"/>
  <c r="R198" i="5"/>
  <c r="P198" i="5"/>
  <c r="BI193" i="5"/>
  <c r="BH193" i="5"/>
  <c r="BG193" i="5"/>
  <c r="BF193" i="5"/>
  <c r="T193" i="5"/>
  <c r="R193" i="5"/>
  <c r="P193" i="5"/>
  <c r="BI189" i="5"/>
  <c r="BH189" i="5"/>
  <c r="BG189" i="5"/>
  <c r="BF189" i="5"/>
  <c r="T189" i="5"/>
  <c r="R189" i="5"/>
  <c r="P189" i="5"/>
  <c r="BI185" i="5"/>
  <c r="BH185" i="5"/>
  <c r="BG185" i="5"/>
  <c r="BF185" i="5"/>
  <c r="T185" i="5"/>
  <c r="R185" i="5"/>
  <c r="P185" i="5"/>
  <c r="BI181" i="5"/>
  <c r="BH181" i="5"/>
  <c r="BG181" i="5"/>
  <c r="BF181" i="5"/>
  <c r="T181" i="5"/>
  <c r="R181" i="5"/>
  <c r="P181" i="5"/>
  <c r="BI177" i="5"/>
  <c r="BH177" i="5"/>
  <c r="BG177" i="5"/>
  <c r="BF177" i="5"/>
  <c r="T177" i="5"/>
  <c r="R177" i="5"/>
  <c r="P177" i="5"/>
  <c r="BI174" i="5"/>
  <c r="BH174" i="5"/>
  <c r="BG174" i="5"/>
  <c r="BF174" i="5"/>
  <c r="T174" i="5"/>
  <c r="R174" i="5"/>
  <c r="P174" i="5"/>
  <c r="BI170" i="5"/>
  <c r="BH170" i="5"/>
  <c r="BG170" i="5"/>
  <c r="BF170" i="5"/>
  <c r="T170" i="5"/>
  <c r="R170" i="5"/>
  <c r="P170" i="5"/>
  <c r="BI161" i="5"/>
  <c r="BH161" i="5"/>
  <c r="BG161" i="5"/>
  <c r="BF161" i="5"/>
  <c r="T161" i="5"/>
  <c r="R161" i="5"/>
  <c r="P161" i="5"/>
  <c r="BI153" i="5"/>
  <c r="BH153" i="5"/>
  <c r="BG153" i="5"/>
  <c r="BF153" i="5"/>
  <c r="T153" i="5"/>
  <c r="R153" i="5"/>
  <c r="P153" i="5"/>
  <c r="BI147" i="5"/>
  <c r="BH147" i="5"/>
  <c r="BG147" i="5"/>
  <c r="BF147" i="5"/>
  <c r="T147" i="5"/>
  <c r="T146" i="5"/>
  <c r="R147" i="5"/>
  <c r="R146" i="5"/>
  <c r="P147" i="5"/>
  <c r="P146" i="5"/>
  <c r="BI142" i="5"/>
  <c r="BH142" i="5"/>
  <c r="BG142" i="5"/>
  <c r="BF142" i="5"/>
  <c r="T142" i="5"/>
  <c r="T133" i="5"/>
  <c r="R142" i="5"/>
  <c r="P142" i="5"/>
  <c r="P133" i="5"/>
  <c r="BI134" i="5"/>
  <c r="BH134" i="5"/>
  <c r="BG134" i="5"/>
  <c r="BF134" i="5"/>
  <c r="T134" i="5"/>
  <c r="R134" i="5"/>
  <c r="R133" i="5" s="1"/>
  <c r="P134" i="5"/>
  <c r="BI128" i="5"/>
  <c r="BH128" i="5"/>
  <c r="BG128" i="5"/>
  <c r="BF128" i="5"/>
  <c r="T128" i="5"/>
  <c r="R128" i="5"/>
  <c r="P128" i="5"/>
  <c r="BI120" i="5"/>
  <c r="BH120" i="5"/>
  <c r="BG120" i="5"/>
  <c r="BF120" i="5"/>
  <c r="T120" i="5"/>
  <c r="T119" i="5" s="1"/>
  <c r="R120" i="5"/>
  <c r="R119" i="5" s="1"/>
  <c r="P120" i="5"/>
  <c r="P119" i="5" s="1"/>
  <c r="BI114" i="5"/>
  <c r="BH114" i="5"/>
  <c r="BG114" i="5"/>
  <c r="BF114" i="5"/>
  <c r="T114" i="5"/>
  <c r="R114" i="5"/>
  <c r="P114" i="5"/>
  <c r="BI111" i="5"/>
  <c r="BH111" i="5"/>
  <c r="BG111" i="5"/>
  <c r="BF111" i="5"/>
  <c r="T111" i="5"/>
  <c r="R111" i="5"/>
  <c r="P111" i="5"/>
  <c r="BI107" i="5"/>
  <c r="BH107" i="5"/>
  <c r="BG107" i="5"/>
  <c r="BF107" i="5"/>
  <c r="T107" i="5"/>
  <c r="R107" i="5"/>
  <c r="P107" i="5"/>
  <c r="BI102" i="5"/>
  <c r="BH102" i="5"/>
  <c r="BG102" i="5"/>
  <c r="BF102" i="5"/>
  <c r="T102" i="5"/>
  <c r="R102" i="5"/>
  <c r="P102" i="5"/>
  <c r="BI97" i="5"/>
  <c r="BH97" i="5"/>
  <c r="BG97" i="5"/>
  <c r="BF97" i="5"/>
  <c r="T97" i="5"/>
  <c r="R97" i="5"/>
  <c r="P97" i="5"/>
  <c r="BI93" i="5"/>
  <c r="BH93" i="5"/>
  <c r="BG93" i="5"/>
  <c r="BF93" i="5"/>
  <c r="T93" i="5"/>
  <c r="R93" i="5"/>
  <c r="P93" i="5"/>
  <c r="BI89" i="5"/>
  <c r="BH89" i="5"/>
  <c r="BG89" i="5"/>
  <c r="BF89" i="5"/>
  <c r="T89" i="5"/>
  <c r="R89" i="5"/>
  <c r="P89" i="5"/>
  <c r="J83" i="5"/>
  <c r="F82" i="5"/>
  <c r="F80" i="5"/>
  <c r="E78" i="5"/>
  <c r="J55" i="5"/>
  <c r="F54" i="5"/>
  <c r="F52" i="5"/>
  <c r="E50" i="5"/>
  <c r="J21" i="5"/>
  <c r="E21" i="5"/>
  <c r="J82" i="5"/>
  <c r="J20" i="5"/>
  <c r="J18" i="5"/>
  <c r="E18" i="5"/>
  <c r="F83" i="5"/>
  <c r="J17" i="5"/>
  <c r="J12" i="5"/>
  <c r="J52" i="5"/>
  <c r="E7" i="5"/>
  <c r="E48" i="5" s="1"/>
  <c r="J37" i="4"/>
  <c r="J36" i="4"/>
  <c r="AY57" i="1"/>
  <c r="J35" i="4"/>
  <c r="AX57" i="1"/>
  <c r="BI191" i="4"/>
  <c r="BH191" i="4"/>
  <c r="BG191" i="4"/>
  <c r="BF191" i="4"/>
  <c r="T191" i="4"/>
  <c r="T190" i="4"/>
  <c r="R191" i="4"/>
  <c r="R190" i="4"/>
  <c r="P191" i="4"/>
  <c r="P190" i="4"/>
  <c r="BI186" i="4"/>
  <c r="BH186" i="4"/>
  <c r="BG186" i="4"/>
  <c r="BF186" i="4"/>
  <c r="T186" i="4"/>
  <c r="R186" i="4"/>
  <c r="P186" i="4"/>
  <c r="BI182" i="4"/>
  <c r="BH182" i="4"/>
  <c r="BG182" i="4"/>
  <c r="BF182" i="4"/>
  <c r="T182" i="4"/>
  <c r="R182" i="4"/>
  <c r="P182" i="4"/>
  <c r="BI177" i="4"/>
  <c r="BH177" i="4"/>
  <c r="BG177" i="4"/>
  <c r="BF177" i="4"/>
  <c r="T177" i="4"/>
  <c r="R177" i="4"/>
  <c r="P177" i="4"/>
  <c r="BI172" i="4"/>
  <c r="BH172" i="4"/>
  <c r="BG172" i="4"/>
  <c r="BF172" i="4"/>
  <c r="T172" i="4"/>
  <c r="R172" i="4"/>
  <c r="P172" i="4"/>
  <c r="BI166" i="4"/>
  <c r="BH166" i="4"/>
  <c r="BG166" i="4"/>
  <c r="BF166" i="4"/>
  <c r="T166" i="4"/>
  <c r="R166" i="4"/>
  <c r="P166" i="4"/>
  <c r="BI158" i="4"/>
  <c r="BH158" i="4"/>
  <c r="BG158" i="4"/>
  <c r="BF158" i="4"/>
  <c r="T158" i="4"/>
  <c r="R158" i="4"/>
  <c r="P158" i="4"/>
  <c r="BI153" i="4"/>
  <c r="BH153" i="4"/>
  <c r="BG153" i="4"/>
  <c r="BF153" i="4"/>
  <c r="T153" i="4"/>
  <c r="R153" i="4"/>
  <c r="P153" i="4"/>
  <c r="BI148" i="4"/>
  <c r="BH148" i="4"/>
  <c r="BG148" i="4"/>
  <c r="BF148" i="4"/>
  <c r="T148" i="4"/>
  <c r="R148" i="4"/>
  <c r="P148" i="4"/>
  <c r="BI144" i="4"/>
  <c r="BH144" i="4"/>
  <c r="BG144" i="4"/>
  <c r="BF144" i="4"/>
  <c r="T144" i="4"/>
  <c r="R144" i="4"/>
  <c r="P144" i="4"/>
  <c r="BI139" i="4"/>
  <c r="BH139" i="4"/>
  <c r="BG139" i="4"/>
  <c r="BF139" i="4"/>
  <c r="T139" i="4"/>
  <c r="R139" i="4"/>
  <c r="P139" i="4"/>
  <c r="BI136" i="4"/>
  <c r="BH136" i="4"/>
  <c r="BG136" i="4"/>
  <c r="BF136" i="4"/>
  <c r="T136" i="4"/>
  <c r="R136" i="4"/>
  <c r="P136" i="4"/>
  <c r="BI133" i="4"/>
  <c r="BH133" i="4"/>
  <c r="BG133" i="4"/>
  <c r="BF133" i="4"/>
  <c r="T133" i="4"/>
  <c r="R133" i="4"/>
  <c r="P133" i="4"/>
  <c r="BI129" i="4"/>
  <c r="BH129" i="4"/>
  <c r="BG129" i="4"/>
  <c r="BF129" i="4"/>
  <c r="T129" i="4"/>
  <c r="R129" i="4"/>
  <c r="P129" i="4"/>
  <c r="BI125" i="4"/>
  <c r="BH125" i="4"/>
  <c r="BG125" i="4"/>
  <c r="BF125" i="4"/>
  <c r="T125" i="4"/>
  <c r="R125" i="4"/>
  <c r="P125" i="4"/>
  <c r="BI121" i="4"/>
  <c r="BH121" i="4"/>
  <c r="BG121" i="4"/>
  <c r="BF121" i="4"/>
  <c r="T121" i="4"/>
  <c r="R121" i="4"/>
  <c r="P121" i="4"/>
  <c r="BI117" i="4"/>
  <c r="BH117" i="4"/>
  <c r="BG117" i="4"/>
  <c r="BF117" i="4"/>
  <c r="T117" i="4"/>
  <c r="R117" i="4"/>
  <c r="P117" i="4"/>
  <c r="BI113" i="4"/>
  <c r="BH113" i="4"/>
  <c r="BG113" i="4"/>
  <c r="BF113" i="4"/>
  <c r="T113" i="4"/>
  <c r="R113" i="4"/>
  <c r="P113" i="4"/>
  <c r="BI109" i="4"/>
  <c r="BH109" i="4"/>
  <c r="BG109" i="4"/>
  <c r="BF109" i="4"/>
  <c r="T109" i="4"/>
  <c r="R109" i="4"/>
  <c r="P109" i="4"/>
  <c r="BI103" i="4"/>
  <c r="BH103" i="4"/>
  <c r="BG103" i="4"/>
  <c r="BF103" i="4"/>
  <c r="T103" i="4"/>
  <c r="R103" i="4"/>
  <c r="P103" i="4"/>
  <c r="BI98" i="4"/>
  <c r="BH98" i="4"/>
  <c r="BG98" i="4"/>
  <c r="BF98" i="4"/>
  <c r="T98" i="4"/>
  <c r="R98" i="4"/>
  <c r="P98" i="4"/>
  <c r="BI94" i="4"/>
  <c r="BH94" i="4"/>
  <c r="BG94" i="4"/>
  <c r="BF94" i="4"/>
  <c r="T94" i="4"/>
  <c r="R94" i="4"/>
  <c r="P94" i="4"/>
  <c r="BI90" i="4"/>
  <c r="BH90" i="4"/>
  <c r="BG90" i="4"/>
  <c r="BF90" i="4"/>
  <c r="T90" i="4"/>
  <c r="R90" i="4"/>
  <c r="P90" i="4"/>
  <c r="BI86" i="4"/>
  <c r="BH86" i="4"/>
  <c r="BG86" i="4"/>
  <c r="BF86" i="4"/>
  <c r="T86" i="4"/>
  <c r="R86" i="4"/>
  <c r="P86" i="4"/>
  <c r="J80" i="4"/>
  <c r="F79" i="4"/>
  <c r="F77" i="4"/>
  <c r="E75" i="4"/>
  <c r="J55" i="4"/>
  <c r="F54" i="4"/>
  <c r="F52" i="4"/>
  <c r="E50" i="4"/>
  <c r="J21" i="4"/>
  <c r="E21" i="4"/>
  <c r="J79" i="4"/>
  <c r="J20" i="4"/>
  <c r="J18" i="4"/>
  <c r="E18" i="4"/>
  <c r="F80" i="4"/>
  <c r="J17" i="4"/>
  <c r="J12" i="4"/>
  <c r="J77" i="4"/>
  <c r="E7" i="4"/>
  <c r="E48" i="4" s="1"/>
  <c r="J37" i="3"/>
  <c r="J36" i="3"/>
  <c r="AY56" i="1"/>
  <c r="J35" i="3"/>
  <c r="AX56" i="1"/>
  <c r="BI129" i="3"/>
  <c r="BH129" i="3"/>
  <c r="BG129" i="3"/>
  <c r="BF129" i="3"/>
  <c r="T129" i="3"/>
  <c r="R129" i="3"/>
  <c r="P129" i="3"/>
  <c r="BI127" i="3"/>
  <c r="BH127" i="3"/>
  <c r="BG127" i="3"/>
  <c r="BF127" i="3"/>
  <c r="T127" i="3"/>
  <c r="R127" i="3"/>
  <c r="P127" i="3"/>
  <c r="BI124" i="3"/>
  <c r="BH124" i="3"/>
  <c r="BG124" i="3"/>
  <c r="BF124" i="3"/>
  <c r="T124" i="3"/>
  <c r="R124" i="3"/>
  <c r="P124" i="3"/>
  <c r="BI121" i="3"/>
  <c r="BH121" i="3"/>
  <c r="BG121" i="3"/>
  <c r="BF121" i="3"/>
  <c r="T121" i="3"/>
  <c r="R121" i="3"/>
  <c r="P121" i="3"/>
  <c r="BI119" i="3"/>
  <c r="BH119" i="3"/>
  <c r="BG119" i="3"/>
  <c r="BF119" i="3"/>
  <c r="T119" i="3"/>
  <c r="R119" i="3"/>
  <c r="P119" i="3"/>
  <c r="BI116" i="3"/>
  <c r="BH116" i="3"/>
  <c r="BG116" i="3"/>
  <c r="BF116" i="3"/>
  <c r="T116" i="3"/>
  <c r="R116" i="3"/>
  <c r="P116" i="3"/>
  <c r="BI113" i="3"/>
  <c r="BH113" i="3"/>
  <c r="BG113" i="3"/>
  <c r="BF113" i="3"/>
  <c r="T113" i="3"/>
  <c r="R113" i="3"/>
  <c r="P113" i="3"/>
  <c r="BI110" i="3"/>
  <c r="BH110" i="3"/>
  <c r="BG110" i="3"/>
  <c r="BF110" i="3"/>
  <c r="T110" i="3"/>
  <c r="R110" i="3"/>
  <c r="P110" i="3"/>
  <c r="BI108" i="3"/>
  <c r="BH108" i="3"/>
  <c r="BG108" i="3"/>
  <c r="BF108" i="3"/>
  <c r="T108" i="3"/>
  <c r="R108" i="3"/>
  <c r="P108" i="3"/>
  <c r="BI105" i="3"/>
  <c r="BH105" i="3"/>
  <c r="BG105" i="3"/>
  <c r="BF105" i="3"/>
  <c r="T105" i="3"/>
  <c r="R105" i="3"/>
  <c r="P105" i="3"/>
  <c r="BI102" i="3"/>
  <c r="BH102" i="3"/>
  <c r="BG102" i="3"/>
  <c r="BF102" i="3"/>
  <c r="T102" i="3"/>
  <c r="R102" i="3"/>
  <c r="P102" i="3"/>
  <c r="BI99" i="3"/>
  <c r="BH99" i="3"/>
  <c r="BG99" i="3"/>
  <c r="BF99" i="3"/>
  <c r="T99" i="3"/>
  <c r="R99" i="3"/>
  <c r="P99" i="3"/>
  <c r="BI96" i="3"/>
  <c r="BH96" i="3"/>
  <c r="BG96" i="3"/>
  <c r="BF96" i="3"/>
  <c r="T96" i="3"/>
  <c r="R96" i="3"/>
  <c r="P96" i="3"/>
  <c r="BI93" i="3"/>
  <c r="BH93" i="3"/>
  <c r="BG93" i="3"/>
  <c r="BF93" i="3"/>
  <c r="T93" i="3"/>
  <c r="R93" i="3"/>
  <c r="P93" i="3"/>
  <c r="BI90" i="3"/>
  <c r="BH90" i="3"/>
  <c r="BG90" i="3"/>
  <c r="BF90" i="3"/>
  <c r="T90" i="3"/>
  <c r="R90" i="3"/>
  <c r="P90" i="3"/>
  <c r="BI87" i="3"/>
  <c r="BH87" i="3"/>
  <c r="BG87" i="3"/>
  <c r="BF87" i="3"/>
  <c r="T87" i="3"/>
  <c r="R87" i="3"/>
  <c r="P87" i="3"/>
  <c r="BI85" i="3"/>
  <c r="BH85" i="3"/>
  <c r="BG85" i="3"/>
  <c r="BF85" i="3"/>
  <c r="T85" i="3"/>
  <c r="R85" i="3"/>
  <c r="P85" i="3"/>
  <c r="BI82" i="3"/>
  <c r="BH82" i="3"/>
  <c r="BG82" i="3"/>
  <c r="BF82" i="3"/>
  <c r="T82" i="3"/>
  <c r="R82" i="3"/>
  <c r="P82" i="3"/>
  <c r="J77" i="3"/>
  <c r="F76" i="3"/>
  <c r="F74" i="3"/>
  <c r="E72" i="3"/>
  <c r="J55" i="3"/>
  <c r="F54" i="3"/>
  <c r="F52" i="3"/>
  <c r="E50" i="3"/>
  <c r="J21" i="3"/>
  <c r="E21" i="3"/>
  <c r="J54" i="3"/>
  <c r="J20" i="3"/>
  <c r="J18" i="3"/>
  <c r="E18" i="3"/>
  <c r="F77" i="3"/>
  <c r="J17" i="3"/>
  <c r="J12" i="3"/>
  <c r="J74" i="3"/>
  <c r="E7" i="3"/>
  <c r="E70" i="3"/>
  <c r="J37" i="2"/>
  <c r="J36" i="2"/>
  <c r="AY55" i="1"/>
  <c r="J35" i="2"/>
  <c r="AX55" i="1" s="1"/>
  <c r="BI765" i="2"/>
  <c r="BH765" i="2"/>
  <c r="BG765" i="2"/>
  <c r="BF765" i="2"/>
  <c r="T765" i="2"/>
  <c r="R765" i="2"/>
  <c r="P765" i="2"/>
  <c r="BI762" i="2"/>
  <c r="BH762" i="2"/>
  <c r="BG762" i="2"/>
  <c r="BF762" i="2"/>
  <c r="T762" i="2"/>
  <c r="R762" i="2"/>
  <c r="P762" i="2"/>
  <c r="BI757" i="2"/>
  <c r="BH757" i="2"/>
  <c r="BG757" i="2"/>
  <c r="BF757" i="2"/>
  <c r="T757" i="2"/>
  <c r="R757" i="2"/>
  <c r="P757" i="2"/>
  <c r="BI752" i="2"/>
  <c r="BH752" i="2"/>
  <c r="BG752" i="2"/>
  <c r="BF752" i="2"/>
  <c r="T752" i="2"/>
  <c r="R752" i="2"/>
  <c r="P752" i="2"/>
  <c r="BI747" i="2"/>
  <c r="BH747" i="2"/>
  <c r="BG747" i="2"/>
  <c r="BF747" i="2"/>
  <c r="T747" i="2"/>
  <c r="R747" i="2"/>
  <c r="P747" i="2"/>
  <c r="BI742" i="2"/>
  <c r="BH742" i="2"/>
  <c r="BG742" i="2"/>
  <c r="BF742" i="2"/>
  <c r="T742" i="2"/>
  <c r="R742" i="2"/>
  <c r="P742" i="2"/>
  <c r="BI736" i="2"/>
  <c r="BH736" i="2"/>
  <c r="BG736" i="2"/>
  <c r="BF736" i="2"/>
  <c r="T736" i="2"/>
  <c r="R736" i="2"/>
  <c r="P736" i="2"/>
  <c r="BI727" i="2"/>
  <c r="BH727" i="2"/>
  <c r="BG727" i="2"/>
  <c r="BF727" i="2"/>
  <c r="T727" i="2"/>
  <c r="R727" i="2"/>
  <c r="P727" i="2"/>
  <c r="BI723" i="2"/>
  <c r="BH723" i="2"/>
  <c r="BG723" i="2"/>
  <c r="BF723" i="2"/>
  <c r="T723" i="2"/>
  <c r="R723" i="2"/>
  <c r="P723" i="2"/>
  <c r="BI716" i="2"/>
  <c r="BH716" i="2"/>
  <c r="BG716" i="2"/>
  <c r="BF716" i="2"/>
  <c r="T716" i="2"/>
  <c r="R716" i="2"/>
  <c r="P716" i="2"/>
  <c r="BI712" i="2"/>
  <c r="BH712" i="2"/>
  <c r="BG712" i="2"/>
  <c r="BF712" i="2"/>
  <c r="T712" i="2"/>
  <c r="R712" i="2"/>
  <c r="P712" i="2"/>
  <c r="BI705" i="2"/>
  <c r="BH705" i="2"/>
  <c r="BG705" i="2"/>
  <c r="BF705" i="2"/>
  <c r="T705" i="2"/>
  <c r="R705" i="2"/>
  <c r="P705" i="2"/>
  <c r="BI701" i="2"/>
  <c r="BH701" i="2"/>
  <c r="BG701" i="2"/>
  <c r="BF701" i="2"/>
  <c r="T701" i="2"/>
  <c r="R701" i="2"/>
  <c r="P701" i="2"/>
  <c r="BI698" i="2"/>
  <c r="BH698" i="2"/>
  <c r="BG698" i="2"/>
  <c r="BF698" i="2"/>
  <c r="T698" i="2"/>
  <c r="R698" i="2"/>
  <c r="P698" i="2"/>
  <c r="BI694" i="2"/>
  <c r="BH694" i="2"/>
  <c r="BG694" i="2"/>
  <c r="BF694" i="2"/>
  <c r="T694" i="2"/>
  <c r="R694" i="2"/>
  <c r="P694" i="2"/>
  <c r="BI689" i="2"/>
  <c r="BH689" i="2"/>
  <c r="BG689" i="2"/>
  <c r="BF689" i="2"/>
  <c r="T689" i="2"/>
  <c r="R689" i="2"/>
  <c r="P689" i="2"/>
  <c r="BI682" i="2"/>
  <c r="BH682" i="2"/>
  <c r="BG682" i="2"/>
  <c r="BF682" i="2"/>
  <c r="T682" i="2"/>
  <c r="R682" i="2"/>
  <c r="P682" i="2"/>
  <c r="BI678" i="2"/>
  <c r="BH678" i="2"/>
  <c r="BG678" i="2"/>
  <c r="BF678" i="2"/>
  <c r="T678" i="2"/>
  <c r="R678" i="2"/>
  <c r="P678" i="2"/>
  <c r="BI667" i="2"/>
  <c r="BH667" i="2"/>
  <c r="BG667" i="2"/>
  <c r="BF667" i="2"/>
  <c r="T667" i="2"/>
  <c r="R667" i="2"/>
  <c r="P667" i="2"/>
  <c r="BI663" i="2"/>
  <c r="BH663" i="2"/>
  <c r="BG663" i="2"/>
  <c r="BF663" i="2"/>
  <c r="T663" i="2"/>
  <c r="R663" i="2"/>
  <c r="P663" i="2"/>
  <c r="BI656" i="2"/>
  <c r="BH656" i="2"/>
  <c r="BG656" i="2"/>
  <c r="BF656" i="2"/>
  <c r="T656" i="2"/>
  <c r="R656" i="2"/>
  <c r="P656" i="2"/>
  <c r="BI652" i="2"/>
  <c r="BH652" i="2"/>
  <c r="BG652" i="2"/>
  <c r="BF652" i="2"/>
  <c r="T652" i="2"/>
  <c r="R652" i="2"/>
  <c r="P652" i="2"/>
  <c r="BI643" i="2"/>
  <c r="BH643" i="2"/>
  <c r="BG643" i="2"/>
  <c r="BF643" i="2"/>
  <c r="T643" i="2"/>
  <c r="R643" i="2"/>
  <c r="P643" i="2"/>
  <c r="BI634" i="2"/>
  <c r="BH634" i="2"/>
  <c r="BG634" i="2"/>
  <c r="BF634" i="2"/>
  <c r="T634" i="2"/>
  <c r="T633" i="2"/>
  <c r="R634" i="2"/>
  <c r="R633" i="2" s="1"/>
  <c r="P634" i="2"/>
  <c r="P633" i="2"/>
  <c r="BI629" i="2"/>
  <c r="BH629" i="2"/>
  <c r="BG629" i="2"/>
  <c r="BF629" i="2"/>
  <c r="T629" i="2"/>
  <c r="R629" i="2"/>
  <c r="P629" i="2"/>
  <c r="BI624" i="2"/>
  <c r="BH624" i="2"/>
  <c r="BG624" i="2"/>
  <c r="BF624" i="2"/>
  <c r="T624" i="2"/>
  <c r="R624" i="2"/>
  <c r="P624" i="2"/>
  <c r="BI619" i="2"/>
  <c r="BH619" i="2"/>
  <c r="BG619" i="2"/>
  <c r="BF619" i="2"/>
  <c r="T619" i="2"/>
  <c r="R619" i="2"/>
  <c r="P619" i="2"/>
  <c r="BI613" i="2"/>
  <c r="BH613" i="2"/>
  <c r="BG613" i="2"/>
  <c r="BF613" i="2"/>
  <c r="T613" i="2"/>
  <c r="R613" i="2"/>
  <c r="P613" i="2"/>
  <c r="BI610" i="2"/>
  <c r="BH610" i="2"/>
  <c r="BG610" i="2"/>
  <c r="BF610" i="2"/>
  <c r="T610" i="2"/>
  <c r="R610" i="2"/>
  <c r="P610" i="2"/>
  <c r="BI603" i="2"/>
  <c r="BH603" i="2"/>
  <c r="BG603" i="2"/>
  <c r="BF603" i="2"/>
  <c r="T603" i="2"/>
  <c r="R603" i="2"/>
  <c r="P603" i="2"/>
  <c r="BI598" i="2"/>
  <c r="BH598" i="2"/>
  <c r="BG598" i="2"/>
  <c r="BF598" i="2"/>
  <c r="T598" i="2"/>
  <c r="R598" i="2"/>
  <c r="P598" i="2"/>
  <c r="BI593" i="2"/>
  <c r="BH593" i="2"/>
  <c r="BG593" i="2"/>
  <c r="BF593" i="2"/>
  <c r="T593" i="2"/>
  <c r="R593" i="2"/>
  <c r="P593" i="2"/>
  <c r="BI588" i="2"/>
  <c r="BH588" i="2"/>
  <c r="BG588" i="2"/>
  <c r="BF588" i="2"/>
  <c r="T588" i="2"/>
  <c r="R588" i="2"/>
  <c r="P588" i="2"/>
  <c r="BI583" i="2"/>
  <c r="BH583" i="2"/>
  <c r="BG583" i="2"/>
  <c r="BF583" i="2"/>
  <c r="T583" i="2"/>
  <c r="R583" i="2"/>
  <c r="P583" i="2"/>
  <c r="BI577" i="2"/>
  <c r="BH577" i="2"/>
  <c r="BG577" i="2"/>
  <c r="BF577" i="2"/>
  <c r="T577" i="2"/>
  <c r="R577" i="2"/>
  <c r="P577" i="2"/>
  <c r="BI570" i="2"/>
  <c r="BH570" i="2"/>
  <c r="BG570" i="2"/>
  <c r="BF570" i="2"/>
  <c r="T570" i="2"/>
  <c r="R570" i="2"/>
  <c r="P570" i="2"/>
  <c r="BI562" i="2"/>
  <c r="BH562" i="2"/>
  <c r="BG562" i="2"/>
  <c r="BF562" i="2"/>
  <c r="T562" i="2"/>
  <c r="R562" i="2"/>
  <c r="P562" i="2"/>
  <c r="BI556" i="2"/>
  <c r="BH556" i="2"/>
  <c r="BG556" i="2"/>
  <c r="BF556" i="2"/>
  <c r="T556" i="2"/>
  <c r="R556" i="2"/>
  <c r="P556" i="2"/>
  <c r="BI550" i="2"/>
  <c r="BH550" i="2"/>
  <c r="BG550" i="2"/>
  <c r="BF550" i="2"/>
  <c r="T550" i="2"/>
  <c r="R550" i="2"/>
  <c r="P550" i="2"/>
  <c r="BI548" i="2"/>
  <c r="BH548" i="2"/>
  <c r="BG548" i="2"/>
  <c r="BF548" i="2"/>
  <c r="T548" i="2"/>
  <c r="R548" i="2"/>
  <c r="P548" i="2"/>
  <c r="BI539" i="2"/>
  <c r="BH539" i="2"/>
  <c r="BG539" i="2"/>
  <c r="BF539" i="2"/>
  <c r="T539" i="2"/>
  <c r="R539" i="2"/>
  <c r="P539" i="2"/>
  <c r="BI534" i="2"/>
  <c r="BH534" i="2"/>
  <c r="BG534" i="2"/>
  <c r="BF534" i="2"/>
  <c r="T534" i="2"/>
  <c r="R534" i="2"/>
  <c r="P534" i="2"/>
  <c r="BI530" i="2"/>
  <c r="BH530" i="2"/>
  <c r="BG530" i="2"/>
  <c r="BF530" i="2"/>
  <c r="T530" i="2"/>
  <c r="R530" i="2"/>
  <c r="P530" i="2"/>
  <c r="BI527" i="2"/>
  <c r="BH527" i="2"/>
  <c r="BG527" i="2"/>
  <c r="BF527" i="2"/>
  <c r="T527" i="2"/>
  <c r="R527" i="2"/>
  <c r="P527" i="2"/>
  <c r="BI524" i="2"/>
  <c r="BH524" i="2"/>
  <c r="BG524" i="2"/>
  <c r="BF524" i="2"/>
  <c r="T524" i="2"/>
  <c r="R524" i="2"/>
  <c r="P524" i="2"/>
  <c r="BI521" i="2"/>
  <c r="BH521" i="2"/>
  <c r="BG521" i="2"/>
  <c r="BF521" i="2"/>
  <c r="T521" i="2"/>
  <c r="R521" i="2"/>
  <c r="P521" i="2"/>
  <c r="BI517" i="2"/>
  <c r="BH517" i="2"/>
  <c r="BG517" i="2"/>
  <c r="BF517" i="2"/>
  <c r="T517" i="2"/>
  <c r="R517" i="2"/>
  <c r="P517" i="2"/>
  <c r="BI512" i="2"/>
  <c r="BH512" i="2"/>
  <c r="BG512" i="2"/>
  <c r="BF512" i="2"/>
  <c r="T512" i="2"/>
  <c r="R512" i="2"/>
  <c r="P512" i="2"/>
  <c r="BI506" i="2"/>
  <c r="BH506" i="2"/>
  <c r="BG506" i="2"/>
  <c r="BF506" i="2"/>
  <c r="T506" i="2"/>
  <c r="T505" i="2"/>
  <c r="R506" i="2"/>
  <c r="R505" i="2"/>
  <c r="P506" i="2"/>
  <c r="P505" i="2"/>
  <c r="BI499" i="2"/>
  <c r="BH499" i="2"/>
  <c r="BG499" i="2"/>
  <c r="BF499" i="2"/>
  <c r="T499" i="2"/>
  <c r="R499" i="2"/>
  <c r="P499" i="2"/>
  <c r="BI491" i="2"/>
  <c r="BH491" i="2"/>
  <c r="BG491" i="2"/>
  <c r="BF491" i="2"/>
  <c r="T491" i="2"/>
  <c r="R491" i="2"/>
  <c r="P491" i="2"/>
  <c r="BI484" i="2"/>
  <c r="BH484" i="2"/>
  <c r="BG484" i="2"/>
  <c r="BF484" i="2"/>
  <c r="T484" i="2"/>
  <c r="R484" i="2"/>
  <c r="P484" i="2"/>
  <c r="BI477" i="2"/>
  <c r="BH477" i="2"/>
  <c r="BG477" i="2"/>
  <c r="BF477" i="2"/>
  <c r="T477" i="2"/>
  <c r="R477" i="2"/>
  <c r="P477" i="2"/>
  <c r="BI471" i="2"/>
  <c r="BH471" i="2"/>
  <c r="BG471" i="2"/>
  <c r="BF471" i="2"/>
  <c r="T471" i="2"/>
  <c r="R471" i="2"/>
  <c r="P471" i="2"/>
  <c r="BI463" i="2"/>
  <c r="BH463" i="2"/>
  <c r="BG463" i="2"/>
  <c r="BF463" i="2"/>
  <c r="T463" i="2"/>
  <c r="R463" i="2"/>
  <c r="P463" i="2"/>
  <c r="BI457" i="2"/>
  <c r="BH457" i="2"/>
  <c r="BG457" i="2"/>
  <c r="BF457" i="2"/>
  <c r="T457" i="2"/>
  <c r="R457" i="2"/>
  <c r="P457" i="2"/>
  <c r="BI452" i="2"/>
  <c r="BH452" i="2"/>
  <c r="BG452" i="2"/>
  <c r="BF452" i="2"/>
  <c r="T452" i="2"/>
  <c r="R452" i="2"/>
  <c r="P452" i="2"/>
  <c r="BI444" i="2"/>
  <c r="BH444" i="2"/>
  <c r="BG444" i="2"/>
  <c r="BF444" i="2"/>
  <c r="T444" i="2"/>
  <c r="R444" i="2"/>
  <c r="P444" i="2"/>
  <c r="BI437" i="2"/>
  <c r="BH437" i="2"/>
  <c r="BG437" i="2"/>
  <c r="BF437" i="2"/>
  <c r="T437" i="2"/>
  <c r="R437" i="2"/>
  <c r="P437" i="2"/>
  <c r="BI430" i="2"/>
  <c r="BH430" i="2"/>
  <c r="BG430" i="2"/>
  <c r="BF430" i="2"/>
  <c r="T430" i="2"/>
  <c r="R430" i="2"/>
  <c r="P430" i="2"/>
  <c r="BI424" i="2"/>
  <c r="BH424" i="2"/>
  <c r="BG424" i="2"/>
  <c r="BF424" i="2"/>
  <c r="T424" i="2"/>
  <c r="R424" i="2"/>
  <c r="P424" i="2"/>
  <c r="BI420" i="2"/>
  <c r="BH420" i="2"/>
  <c r="BG420" i="2"/>
  <c r="BF420" i="2"/>
  <c r="T420" i="2"/>
  <c r="R420" i="2"/>
  <c r="P420" i="2"/>
  <c r="BI416" i="2"/>
  <c r="BH416" i="2"/>
  <c r="BG416" i="2"/>
  <c r="BF416" i="2"/>
  <c r="T416" i="2"/>
  <c r="R416" i="2"/>
  <c r="P416" i="2"/>
  <c r="BI409" i="2"/>
  <c r="BH409" i="2"/>
  <c r="BG409" i="2"/>
  <c r="BF409" i="2"/>
  <c r="T409" i="2"/>
  <c r="R409" i="2"/>
  <c r="P409" i="2"/>
  <c r="BI403" i="2"/>
  <c r="BH403" i="2"/>
  <c r="BG403" i="2"/>
  <c r="BF403" i="2"/>
  <c r="T403" i="2"/>
  <c r="R403" i="2"/>
  <c r="P403" i="2"/>
  <c r="BI399" i="2"/>
  <c r="BH399" i="2"/>
  <c r="BG399" i="2"/>
  <c r="BF399" i="2"/>
  <c r="T399" i="2"/>
  <c r="R399" i="2"/>
  <c r="P399" i="2"/>
  <c r="BI395" i="2"/>
  <c r="BH395" i="2"/>
  <c r="BG395" i="2"/>
  <c r="BF395" i="2"/>
  <c r="T395" i="2"/>
  <c r="R395" i="2"/>
  <c r="P395" i="2"/>
  <c r="BI392" i="2"/>
  <c r="BH392" i="2"/>
  <c r="BG392" i="2"/>
  <c r="BF392" i="2"/>
  <c r="T392" i="2"/>
  <c r="R392" i="2"/>
  <c r="P392" i="2"/>
  <c r="BI388" i="2"/>
  <c r="BH388" i="2"/>
  <c r="BG388" i="2"/>
  <c r="BF388" i="2"/>
  <c r="T388" i="2"/>
  <c r="R388" i="2"/>
  <c r="P388" i="2"/>
  <c r="BI382" i="2"/>
  <c r="BH382" i="2"/>
  <c r="BG382" i="2"/>
  <c r="BF382" i="2"/>
  <c r="T382" i="2"/>
  <c r="R382" i="2"/>
  <c r="P382" i="2"/>
  <c r="BI376" i="2"/>
  <c r="BH376" i="2"/>
  <c r="BG376" i="2"/>
  <c r="BF376" i="2"/>
  <c r="T376" i="2"/>
  <c r="R376" i="2"/>
  <c r="P376" i="2"/>
  <c r="BI373" i="2"/>
  <c r="BH373" i="2"/>
  <c r="BG373" i="2"/>
  <c r="BF373" i="2"/>
  <c r="T373" i="2"/>
  <c r="R373" i="2"/>
  <c r="P373" i="2"/>
  <c r="BI366" i="2"/>
  <c r="BH366" i="2"/>
  <c r="BG366" i="2"/>
  <c r="BF366" i="2"/>
  <c r="T366" i="2"/>
  <c r="R366" i="2"/>
  <c r="P366" i="2"/>
  <c r="BI359" i="2"/>
  <c r="BH359" i="2"/>
  <c r="BG359" i="2"/>
  <c r="BF359" i="2"/>
  <c r="T359" i="2"/>
  <c r="R359" i="2"/>
  <c r="P359" i="2"/>
  <c r="BI356" i="2"/>
  <c r="BH356" i="2"/>
  <c r="BG356" i="2"/>
  <c r="BF356" i="2"/>
  <c r="T356" i="2"/>
  <c r="R356" i="2"/>
  <c r="P356" i="2"/>
  <c r="BI351" i="2"/>
  <c r="BH351" i="2"/>
  <c r="BG351" i="2"/>
  <c r="BF351" i="2"/>
  <c r="T351" i="2"/>
  <c r="R351" i="2"/>
  <c r="P351" i="2"/>
  <c r="BI347" i="2"/>
  <c r="BH347" i="2"/>
  <c r="BG347" i="2"/>
  <c r="BF347" i="2"/>
  <c r="T347" i="2"/>
  <c r="R347" i="2"/>
  <c r="P347" i="2"/>
  <c r="BI341" i="2"/>
  <c r="BH341" i="2"/>
  <c r="BG341" i="2"/>
  <c r="BF341" i="2"/>
  <c r="T341" i="2"/>
  <c r="R341" i="2"/>
  <c r="P341" i="2"/>
  <c r="BI337" i="2"/>
  <c r="BH337" i="2"/>
  <c r="BG337" i="2"/>
  <c r="BF337" i="2"/>
  <c r="T337" i="2"/>
  <c r="R337" i="2"/>
  <c r="P337" i="2"/>
  <c r="BI334" i="2"/>
  <c r="BH334" i="2"/>
  <c r="BG334" i="2"/>
  <c r="BF334" i="2"/>
  <c r="T334" i="2"/>
  <c r="R334" i="2"/>
  <c r="P334" i="2"/>
  <c r="BI327" i="2"/>
  <c r="BH327" i="2"/>
  <c r="BG327" i="2"/>
  <c r="BF327" i="2"/>
  <c r="T327" i="2"/>
  <c r="R327" i="2"/>
  <c r="P327" i="2"/>
  <c r="BI324" i="2"/>
  <c r="BH324" i="2"/>
  <c r="BG324" i="2"/>
  <c r="BF324" i="2"/>
  <c r="T324" i="2"/>
  <c r="R324" i="2"/>
  <c r="P324" i="2"/>
  <c r="BI319" i="2"/>
  <c r="BH319" i="2"/>
  <c r="BG319" i="2"/>
  <c r="BF319" i="2"/>
  <c r="T319" i="2"/>
  <c r="R319" i="2"/>
  <c r="P319" i="2"/>
  <c r="BI312" i="2"/>
  <c r="BH312" i="2"/>
  <c r="BG312" i="2"/>
  <c r="BF312" i="2"/>
  <c r="T312" i="2"/>
  <c r="R312" i="2"/>
  <c r="P312" i="2"/>
  <c r="BI306" i="2"/>
  <c r="BH306" i="2"/>
  <c r="BG306" i="2"/>
  <c r="BF306" i="2"/>
  <c r="T306" i="2"/>
  <c r="R306" i="2"/>
  <c r="P306" i="2"/>
  <c r="BI300" i="2"/>
  <c r="BH300" i="2"/>
  <c r="BG300" i="2"/>
  <c r="BF300" i="2"/>
  <c r="T300" i="2"/>
  <c r="R300" i="2"/>
  <c r="P300" i="2"/>
  <c r="BI295" i="2"/>
  <c r="BH295" i="2"/>
  <c r="BG295" i="2"/>
  <c r="BF295" i="2"/>
  <c r="T295" i="2"/>
  <c r="R295" i="2"/>
  <c r="P295" i="2"/>
  <c r="BI286" i="2"/>
  <c r="BH286" i="2"/>
  <c r="BG286" i="2"/>
  <c r="BF286" i="2"/>
  <c r="T286" i="2"/>
  <c r="R286" i="2"/>
  <c r="P286" i="2"/>
  <c r="BI281" i="2"/>
  <c r="BH281" i="2"/>
  <c r="BG281" i="2"/>
  <c r="BF281" i="2"/>
  <c r="T281" i="2"/>
  <c r="R281" i="2"/>
  <c r="P281" i="2"/>
  <c r="BI275" i="2"/>
  <c r="BH275" i="2"/>
  <c r="BG275" i="2"/>
  <c r="BF275" i="2"/>
  <c r="T275" i="2"/>
  <c r="R275" i="2"/>
  <c r="P275" i="2"/>
  <c r="BI269" i="2"/>
  <c r="BH269" i="2"/>
  <c r="BG269" i="2"/>
  <c r="BF269" i="2"/>
  <c r="T269" i="2"/>
  <c r="R269" i="2"/>
  <c r="P269" i="2"/>
  <c r="BI263" i="2"/>
  <c r="BH263" i="2"/>
  <c r="BG263" i="2"/>
  <c r="BF263" i="2"/>
  <c r="T263" i="2"/>
  <c r="R263" i="2"/>
  <c r="P263" i="2"/>
  <c r="BI258" i="2"/>
  <c r="BH258" i="2"/>
  <c r="BG258" i="2"/>
  <c r="BF258" i="2"/>
  <c r="T258" i="2"/>
  <c r="R258" i="2"/>
  <c r="P258" i="2"/>
  <c r="BI253" i="2"/>
  <c r="BH253" i="2"/>
  <c r="BG253" i="2"/>
  <c r="BF253" i="2"/>
  <c r="T253" i="2"/>
  <c r="R253" i="2"/>
  <c r="P253" i="2"/>
  <c r="BI249" i="2"/>
  <c r="BH249" i="2"/>
  <c r="BG249" i="2"/>
  <c r="BF249" i="2"/>
  <c r="T249" i="2"/>
  <c r="R249" i="2"/>
  <c r="P249" i="2"/>
  <c r="BI244" i="2"/>
  <c r="BH244" i="2"/>
  <c r="BG244" i="2"/>
  <c r="BF244" i="2"/>
  <c r="T244" i="2"/>
  <c r="R244" i="2"/>
  <c r="P244" i="2"/>
  <c r="BI240" i="2"/>
  <c r="BH240" i="2"/>
  <c r="BG240" i="2"/>
  <c r="BF240" i="2"/>
  <c r="T240" i="2"/>
  <c r="R240" i="2"/>
  <c r="P240" i="2"/>
  <c r="BI234" i="2"/>
  <c r="BH234" i="2"/>
  <c r="BG234" i="2"/>
  <c r="BF234" i="2"/>
  <c r="T234" i="2"/>
  <c r="R234" i="2"/>
  <c r="P234" i="2"/>
  <c r="BI228" i="2"/>
  <c r="BH228" i="2"/>
  <c r="BG228" i="2"/>
  <c r="BF228" i="2"/>
  <c r="T228" i="2"/>
  <c r="R228" i="2"/>
  <c r="P228" i="2"/>
  <c r="BI223" i="2"/>
  <c r="BH223" i="2"/>
  <c r="BG223" i="2"/>
  <c r="BF223" i="2"/>
  <c r="T223" i="2"/>
  <c r="R223" i="2"/>
  <c r="P223" i="2"/>
  <c r="BI214" i="2"/>
  <c r="BH214" i="2"/>
  <c r="BG214" i="2"/>
  <c r="BF214" i="2"/>
  <c r="T214" i="2"/>
  <c r="R214" i="2"/>
  <c r="P214" i="2"/>
  <c r="BI209" i="2"/>
  <c r="BH209" i="2"/>
  <c r="BG209" i="2"/>
  <c r="BF209" i="2"/>
  <c r="T209" i="2"/>
  <c r="R209" i="2"/>
  <c r="P209" i="2"/>
  <c r="BI204" i="2"/>
  <c r="BH204" i="2"/>
  <c r="BG204" i="2"/>
  <c r="BF204" i="2"/>
  <c r="T204" i="2"/>
  <c r="R204" i="2"/>
  <c r="P204" i="2"/>
  <c r="BI198" i="2"/>
  <c r="BH198" i="2"/>
  <c r="BG198" i="2"/>
  <c r="BF198" i="2"/>
  <c r="T198" i="2"/>
  <c r="R198" i="2"/>
  <c r="P198" i="2"/>
  <c r="BI192" i="2"/>
  <c r="BH192" i="2"/>
  <c r="BG192" i="2"/>
  <c r="BF192" i="2"/>
  <c r="T192" i="2"/>
  <c r="R192" i="2"/>
  <c r="P192" i="2"/>
  <c r="BI184" i="2"/>
  <c r="BH184" i="2"/>
  <c r="BG184" i="2"/>
  <c r="BF184" i="2"/>
  <c r="T184" i="2"/>
  <c r="R184" i="2"/>
  <c r="P184" i="2"/>
  <c r="BI178" i="2"/>
  <c r="BH178" i="2"/>
  <c r="BG178" i="2"/>
  <c r="BF178" i="2"/>
  <c r="T178" i="2"/>
  <c r="R178" i="2"/>
  <c r="P178" i="2"/>
  <c r="BI172" i="2"/>
  <c r="BH172" i="2"/>
  <c r="BG172" i="2"/>
  <c r="BF172" i="2"/>
  <c r="T172" i="2"/>
  <c r="R172" i="2"/>
  <c r="P172" i="2"/>
  <c r="BI166" i="2"/>
  <c r="BH166" i="2"/>
  <c r="BG166" i="2"/>
  <c r="BF166" i="2"/>
  <c r="T166" i="2"/>
  <c r="R166" i="2"/>
  <c r="P166" i="2"/>
  <c r="BI159" i="2"/>
  <c r="BH159" i="2"/>
  <c r="BG159" i="2"/>
  <c r="BF159" i="2"/>
  <c r="T159" i="2"/>
  <c r="R159" i="2"/>
  <c r="P159" i="2"/>
  <c r="BI153" i="2"/>
  <c r="BH153" i="2"/>
  <c r="BG153" i="2"/>
  <c r="BF153" i="2"/>
  <c r="T153" i="2"/>
  <c r="R153" i="2"/>
  <c r="P153" i="2"/>
  <c r="BI148" i="2"/>
  <c r="BH148" i="2"/>
  <c r="BG148" i="2"/>
  <c r="BF148" i="2"/>
  <c r="T148" i="2"/>
  <c r="R148" i="2"/>
  <c r="P148" i="2"/>
  <c r="BI143" i="2"/>
  <c r="BH143" i="2"/>
  <c r="BG143" i="2"/>
  <c r="BF143" i="2"/>
  <c r="T143" i="2"/>
  <c r="R143" i="2"/>
  <c r="P143" i="2"/>
  <c r="BI137" i="2"/>
  <c r="BH137" i="2"/>
  <c r="BG137" i="2"/>
  <c r="BF137" i="2"/>
  <c r="T137" i="2"/>
  <c r="R137" i="2"/>
  <c r="P137" i="2"/>
  <c r="BI134" i="2"/>
  <c r="BH134" i="2"/>
  <c r="BG134" i="2"/>
  <c r="BF134" i="2"/>
  <c r="T134" i="2"/>
  <c r="R134" i="2"/>
  <c r="P134" i="2"/>
  <c r="BI130" i="2"/>
  <c r="BH130" i="2"/>
  <c r="BG130" i="2"/>
  <c r="BF130" i="2"/>
  <c r="T130" i="2"/>
  <c r="R130" i="2"/>
  <c r="P130" i="2"/>
  <c r="BI124" i="2"/>
  <c r="BH124" i="2"/>
  <c r="BG124" i="2"/>
  <c r="BF124" i="2"/>
  <c r="T124" i="2"/>
  <c r="R124" i="2"/>
  <c r="P124" i="2"/>
  <c r="BI118" i="2"/>
  <c r="BH118" i="2"/>
  <c r="BG118" i="2"/>
  <c r="BF118" i="2"/>
  <c r="T118" i="2"/>
  <c r="R118" i="2"/>
  <c r="P118" i="2"/>
  <c r="BI112" i="2"/>
  <c r="BH112" i="2"/>
  <c r="BG112" i="2"/>
  <c r="BF112" i="2"/>
  <c r="T112" i="2"/>
  <c r="R112" i="2"/>
  <c r="P112" i="2"/>
  <c r="BI106" i="2"/>
  <c r="BH106" i="2"/>
  <c r="BG106" i="2"/>
  <c r="BF106" i="2"/>
  <c r="T106" i="2"/>
  <c r="R106" i="2"/>
  <c r="P106" i="2"/>
  <c r="BI101" i="2"/>
  <c r="BH101" i="2"/>
  <c r="BG101" i="2"/>
  <c r="BF101" i="2"/>
  <c r="T101" i="2"/>
  <c r="R101" i="2"/>
  <c r="P101" i="2"/>
  <c r="BI95" i="2"/>
  <c r="BH95" i="2"/>
  <c r="BG95" i="2"/>
  <c r="BF95" i="2"/>
  <c r="T95" i="2"/>
  <c r="R95" i="2"/>
  <c r="P95" i="2"/>
  <c r="J89" i="2"/>
  <c r="F88" i="2"/>
  <c r="F86" i="2"/>
  <c r="E84" i="2"/>
  <c r="J55" i="2"/>
  <c r="F54" i="2"/>
  <c r="F52" i="2"/>
  <c r="E50" i="2"/>
  <c r="J21" i="2"/>
  <c r="E21" i="2"/>
  <c r="J54" i="2"/>
  <c r="J20" i="2"/>
  <c r="J18" i="2"/>
  <c r="E18" i="2"/>
  <c r="F89" i="2"/>
  <c r="J17" i="2"/>
  <c r="J12" i="2"/>
  <c r="J86" i="2"/>
  <c r="E7" i="2"/>
  <c r="E48" i="2" s="1"/>
  <c r="L50" i="1"/>
  <c r="AM50" i="1"/>
  <c r="AM49" i="1"/>
  <c r="L49" i="1"/>
  <c r="AM47" i="1"/>
  <c r="L47" i="1"/>
  <c r="L45" i="1"/>
  <c r="L44" i="1"/>
  <c r="BK752" i="2"/>
  <c r="BK716" i="2"/>
  <c r="J652" i="2"/>
  <c r="J629" i="2"/>
  <c r="BK598" i="2"/>
  <c r="J539" i="2"/>
  <c r="BK521" i="2"/>
  <c r="J471" i="2"/>
  <c r="BK409" i="2"/>
  <c r="BK376" i="2"/>
  <c r="BK337" i="2"/>
  <c r="J234" i="2"/>
  <c r="BK192" i="2"/>
  <c r="BK148" i="2"/>
  <c r="J130" i="2"/>
  <c r="BK765" i="2"/>
  <c r="BK757" i="2"/>
  <c r="J752" i="2"/>
  <c r="J736" i="2"/>
  <c r="BK698" i="2"/>
  <c r="J643" i="2"/>
  <c r="J613" i="2"/>
  <c r="J577" i="2"/>
  <c r="J534" i="2"/>
  <c r="BK491" i="2"/>
  <c r="J430" i="2"/>
  <c r="J376" i="2"/>
  <c r="BK334" i="2"/>
  <c r="BK300" i="2"/>
  <c r="BK253" i="2"/>
  <c r="J204" i="2"/>
  <c r="BK137" i="2"/>
  <c r="BK112" i="2"/>
  <c r="J747" i="2"/>
  <c r="BK712" i="2"/>
  <c r="J678" i="2"/>
  <c r="J663" i="2"/>
  <c r="BK550" i="2"/>
  <c r="J517" i="2"/>
  <c r="BK499" i="2"/>
  <c r="BK463" i="2"/>
  <c r="J424" i="2"/>
  <c r="J395" i="2"/>
  <c r="BK373" i="2"/>
  <c r="J337" i="2"/>
  <c r="J300" i="2"/>
  <c r="BK281" i="2"/>
  <c r="BK258" i="2"/>
  <c r="BK223" i="2"/>
  <c r="BK178" i="2"/>
  <c r="BK159" i="2"/>
  <c r="BK134" i="2"/>
  <c r="BK742" i="2"/>
  <c r="BK701" i="2"/>
  <c r="BK689" i="2"/>
  <c r="J634" i="2"/>
  <c r="BK613" i="2"/>
  <c r="BK588" i="2"/>
  <c r="BK562" i="2"/>
  <c r="J548" i="2"/>
  <c r="BK517" i="2"/>
  <c r="BK437" i="2"/>
  <c r="J416" i="2"/>
  <c r="J392" i="2"/>
  <c r="J366" i="2"/>
  <c r="BK356" i="2"/>
  <c r="J334" i="2"/>
  <c r="J319" i="2"/>
  <c r="J249" i="2"/>
  <c r="J228" i="2"/>
  <c r="BK166" i="2"/>
  <c r="BK124" i="2"/>
  <c r="BK95" i="2"/>
  <c r="BK113" i="3"/>
  <c r="J85" i="3"/>
  <c r="J105" i="3"/>
  <c r="BK82" i="3"/>
  <c r="BK116" i="3"/>
  <c r="BK99" i="3"/>
  <c r="J127" i="3"/>
  <c r="J116" i="3"/>
  <c r="J102" i="3"/>
  <c r="BK96" i="3"/>
  <c r="J82" i="3"/>
  <c r="BK153" i="4"/>
  <c r="BK136" i="4"/>
  <c r="BK86" i="4"/>
  <c r="J133" i="4"/>
  <c r="J113" i="4"/>
  <c r="BK94" i="4"/>
  <c r="J172" i="4"/>
  <c r="J136" i="4"/>
  <c r="BK109" i="4"/>
  <c r="J191" i="4"/>
  <c r="BK166" i="4"/>
  <c r="J139" i="4"/>
  <c r="BK117" i="4"/>
  <c r="BK90" i="4"/>
  <c r="J210" i="5"/>
  <c r="J189" i="5"/>
  <c r="BK147" i="5"/>
  <c r="J102" i="5"/>
  <c r="BK89" i="5"/>
  <c r="J193" i="5"/>
  <c r="BK181" i="5"/>
  <c r="J161" i="5"/>
  <c r="BK114" i="5"/>
  <c r="J206" i="5"/>
  <c r="J185" i="5"/>
  <c r="J170" i="5"/>
  <c r="J142" i="5"/>
  <c r="J114" i="5"/>
  <c r="BK102" i="5"/>
  <c r="J89" i="5"/>
  <c r="BK107" i="5"/>
  <c r="BK762" i="2"/>
  <c r="BK747" i="2"/>
  <c r="J712" i="2"/>
  <c r="J682" i="2"/>
  <c r="BK643" i="2"/>
  <c r="J610" i="2"/>
  <c r="BK583" i="2"/>
  <c r="J562" i="2"/>
  <c r="BK530" i="2"/>
  <c r="J524" i="2"/>
  <c r="J484" i="2"/>
  <c r="BK452" i="2"/>
  <c r="BK403" i="2"/>
  <c r="J399" i="2"/>
  <c r="BK341" i="2"/>
  <c r="J269" i="2"/>
  <c r="J263" i="2"/>
  <c r="BK214" i="2"/>
  <c r="BK184" i="2"/>
  <c r="BK153" i="2"/>
  <c r="BK143" i="2"/>
  <c r="J112" i="2"/>
  <c r="AS54" i="1"/>
  <c r="BK727" i="2"/>
  <c r="J667" i="2"/>
  <c r="BK652" i="2"/>
  <c r="J619" i="2"/>
  <c r="J603" i="2"/>
  <c r="J570" i="2"/>
  <c r="BK512" i="2"/>
  <c r="J499" i="2"/>
  <c r="BK471" i="2"/>
  <c r="BK457" i="2"/>
  <c r="BK392" i="2"/>
  <c r="BK366" i="2"/>
  <c r="J359" i="2"/>
  <c r="BK319" i="2"/>
  <c r="J306" i="2"/>
  <c r="J275" i="2"/>
  <c r="BK249" i="2"/>
  <c r="BK209" i="2"/>
  <c r="J166" i="2"/>
  <c r="J148" i="2"/>
  <c r="J124" i="2"/>
  <c r="J106" i="2"/>
  <c r="J727" i="2"/>
  <c r="J701" i="2"/>
  <c r="J689" i="2"/>
  <c r="BK667" i="2"/>
  <c r="BK610" i="2"/>
  <c r="BK593" i="2"/>
  <c r="BK534" i="2"/>
  <c r="J530" i="2"/>
  <c r="BK506" i="2"/>
  <c r="J491" i="2"/>
  <c r="J477" i="2"/>
  <c r="J437" i="2"/>
  <c r="J420" i="2"/>
  <c r="J409" i="2"/>
  <c r="J382" i="2"/>
  <c r="J356" i="2"/>
  <c r="BK327" i="2"/>
  <c r="BK295" i="2"/>
  <c r="BK275" i="2"/>
  <c r="BK269" i="2"/>
  <c r="BK244" i="2"/>
  <c r="J240" i="2"/>
  <c r="J214" i="2"/>
  <c r="BK204" i="2"/>
  <c r="BK172" i="2"/>
  <c r="J143" i="2"/>
  <c r="BK130" i="2"/>
  <c r="J95" i="2"/>
  <c r="BK705" i="2"/>
  <c r="J698" i="2"/>
  <c r="BK682" i="2"/>
  <c r="BK663" i="2"/>
  <c r="BK629" i="2"/>
  <c r="BK619" i="2"/>
  <c r="J598" i="2"/>
  <c r="BK577" i="2"/>
  <c r="BK556" i="2"/>
  <c r="BK539" i="2"/>
  <c r="BK527" i="2"/>
  <c r="J512" i="2"/>
  <c r="J452" i="2"/>
  <c r="BK424" i="2"/>
  <c r="J403" i="2"/>
  <c r="J388" i="2"/>
  <c r="BK382" i="2"/>
  <c r="J351" i="2"/>
  <c r="J341" i="2"/>
  <c r="J327" i="2"/>
  <c r="BK306" i="2"/>
  <c r="BK263" i="2"/>
  <c r="J244" i="2"/>
  <c r="J223" i="2"/>
  <c r="J184" i="2"/>
  <c r="J159" i="2"/>
  <c r="BK106" i="2"/>
  <c r="BK129" i="3"/>
  <c r="J110" i="3"/>
  <c r="J129" i="3"/>
  <c r="BK121" i="3"/>
  <c r="BK93" i="3"/>
  <c r="BK124" i="3"/>
  <c r="BK108" i="3"/>
  <c r="BK102" i="3"/>
  <c r="J90" i="3"/>
  <c r="J124" i="3"/>
  <c r="J113" i="3"/>
  <c r="J108" i="3"/>
  <c r="J93" i="3"/>
  <c r="BK85" i="3"/>
  <c r="BK191" i="4"/>
  <c r="J148" i="4"/>
  <c r="J94" i="4"/>
  <c r="J166" i="4"/>
  <c r="BK158" i="4"/>
  <c r="J129" i="4"/>
  <c r="J117" i="4"/>
  <c r="J109" i="4"/>
  <c r="J186" i="4"/>
  <c r="BK177" i="4"/>
  <c r="J153" i="4"/>
  <c r="BK144" i="4"/>
  <c r="BK121" i="4"/>
  <c r="J103" i="4"/>
  <c r="BK186" i="4"/>
  <c r="BK172" i="4"/>
  <c r="BK148" i="4"/>
  <c r="BK133" i="4"/>
  <c r="J125" i="4"/>
  <c r="BK113" i="4"/>
  <c r="J86" i="4"/>
  <c r="J202" i="5"/>
  <c r="J177" i="5"/>
  <c r="BK153" i="5"/>
  <c r="BK134" i="5"/>
  <c r="J93" i="5"/>
  <c r="BK170" i="5"/>
  <c r="J128" i="5"/>
  <c r="BK210" i="5"/>
  <c r="BK202" i="5"/>
  <c r="BK193" i="5"/>
  <c r="J174" i="5"/>
  <c r="J153" i="5"/>
  <c r="J134" i="5"/>
  <c r="J120" i="5"/>
  <c r="J107" i="5"/>
  <c r="J97" i="5"/>
  <c r="BK206" i="5"/>
  <c r="BK120" i="5"/>
  <c r="J765" i="2"/>
  <c r="BK736" i="2"/>
  <c r="J705" i="2"/>
  <c r="BK634" i="2"/>
  <c r="BK603" i="2"/>
  <c r="BK548" i="2"/>
  <c r="J527" i="2"/>
  <c r="BK477" i="2"/>
  <c r="BK444" i="2"/>
  <c r="J347" i="2"/>
  <c r="BK286" i="2"/>
  <c r="J258" i="2"/>
  <c r="J198" i="2"/>
  <c r="J172" i="2"/>
  <c r="BK118" i="2"/>
  <c r="J762" i="2"/>
  <c r="J757" i="2"/>
  <c r="J742" i="2"/>
  <c r="BK723" i="2"/>
  <c r="J656" i="2"/>
  <c r="BK624" i="2"/>
  <c r="J583" i="2"/>
  <c r="J556" i="2"/>
  <c r="J506" i="2"/>
  <c r="J463" i="2"/>
  <c r="BK399" i="2"/>
  <c r="J373" i="2"/>
  <c r="J324" i="2"/>
  <c r="J312" i="2"/>
  <c r="J295" i="2"/>
  <c r="BK234" i="2"/>
  <c r="J178" i="2"/>
  <c r="J134" i="2"/>
  <c r="J101" i="2"/>
  <c r="J723" i="2"/>
  <c r="BK694" i="2"/>
  <c r="BK656" i="2"/>
  <c r="J588" i="2"/>
  <c r="BK524" i="2"/>
  <c r="BK484" i="2"/>
  <c r="BK430" i="2"/>
  <c r="BK416" i="2"/>
  <c r="BK388" i="2"/>
  <c r="BK351" i="2"/>
  <c r="BK312" i="2"/>
  <c r="J286" i="2"/>
  <c r="J253" i="2"/>
  <c r="BK228" i="2"/>
  <c r="J209" i="2"/>
  <c r="BK198" i="2"/>
  <c r="J137" i="2"/>
  <c r="J118" i="2"/>
  <c r="J716" i="2"/>
  <c r="J694" i="2"/>
  <c r="BK678" i="2"/>
  <c r="J624" i="2"/>
  <c r="J593" i="2"/>
  <c r="BK570" i="2"/>
  <c r="J550" i="2"/>
  <c r="J521" i="2"/>
  <c r="J457" i="2"/>
  <c r="J444" i="2"/>
  <c r="BK420" i="2"/>
  <c r="BK395" i="2"/>
  <c r="BK359" i="2"/>
  <c r="BK347" i="2"/>
  <c r="BK324" i="2"/>
  <c r="J281" i="2"/>
  <c r="BK240" i="2"/>
  <c r="J192" i="2"/>
  <c r="J153" i="2"/>
  <c r="BK101" i="2"/>
  <c r="J119" i="3"/>
  <c r="J96" i="3"/>
  <c r="BK127" i="3"/>
  <c r="BK87" i="3"/>
  <c r="J121" i="3"/>
  <c r="BK105" i="3"/>
  <c r="J87" i="3"/>
  <c r="BK119" i="3"/>
  <c r="BK110" i="3"/>
  <c r="J99" i="3"/>
  <c r="BK90" i="3"/>
  <c r="J177" i="4"/>
  <c r="BK139" i="4"/>
  <c r="J90" i="4"/>
  <c r="J144" i="4"/>
  <c r="J121" i="4"/>
  <c r="BK98" i="4"/>
  <c r="J182" i="4"/>
  <c r="BK125" i="4"/>
  <c r="J98" i="4"/>
  <c r="BK182" i="4"/>
  <c r="J158" i="4"/>
  <c r="BK129" i="4"/>
  <c r="BK103" i="4"/>
  <c r="J181" i="5"/>
  <c r="BK142" i="5"/>
  <c r="BK97" i="5"/>
  <c r="J198" i="5"/>
  <c r="BK185" i="5"/>
  <c r="BK174" i="5"/>
  <c r="J147" i="5"/>
  <c r="J111" i="5"/>
  <c r="BK198" i="5"/>
  <c r="BK177" i="5"/>
  <c r="BK161" i="5"/>
  <c r="BK128" i="5"/>
  <c r="BK111" i="5"/>
  <c r="BK93" i="5"/>
  <c r="BK189" i="5"/>
  <c r="T81" i="3" l="1"/>
  <c r="T80" i="3" s="1"/>
  <c r="T85" i="4"/>
  <c r="T84" i="4" s="1"/>
  <c r="T147" i="4"/>
  <c r="T88" i="5"/>
  <c r="P94" i="2"/>
  <c r="P262" i="2"/>
  <c r="P318" i="2"/>
  <c r="P423" i="2"/>
  <c r="BK476" i="2"/>
  <c r="J476" i="2" s="1"/>
  <c r="J65" i="2" s="1"/>
  <c r="P511" i="2"/>
  <c r="P609" i="2"/>
  <c r="R81" i="3"/>
  <c r="R80" i="3"/>
  <c r="BK85" i="4"/>
  <c r="BK84" i="4"/>
  <c r="J84" i="4" s="1"/>
  <c r="J60" i="4" s="1"/>
  <c r="BK147" i="4"/>
  <c r="J147" i="4"/>
  <c r="J62" i="4" s="1"/>
  <c r="R88" i="5"/>
  <c r="BK94" i="2"/>
  <c r="J94" i="2" s="1"/>
  <c r="J61" i="2" s="1"/>
  <c r="R94" i="2"/>
  <c r="BK262" i="2"/>
  <c r="J262" i="2" s="1"/>
  <c r="J62" i="2" s="1"/>
  <c r="R262" i="2"/>
  <c r="T262" i="2"/>
  <c r="R318" i="2"/>
  <c r="BK423" i="2"/>
  <c r="J423" i="2"/>
  <c r="J64" i="2"/>
  <c r="R423" i="2"/>
  <c r="P476" i="2"/>
  <c r="R476" i="2"/>
  <c r="BK511" i="2"/>
  <c r="J511" i="2" s="1"/>
  <c r="J67" i="2" s="1"/>
  <c r="R511" i="2"/>
  <c r="BK609" i="2"/>
  <c r="J609" i="2" s="1"/>
  <c r="J68" i="2" s="1"/>
  <c r="T609" i="2"/>
  <c r="BK642" i="2"/>
  <c r="J642" i="2" s="1"/>
  <c r="J71" i="2" s="1"/>
  <c r="T642" i="2"/>
  <c r="T641" i="2"/>
  <c r="P726" i="2"/>
  <c r="T726" i="2"/>
  <c r="BK81" i="3"/>
  <c r="J81" i="3"/>
  <c r="J60" i="3" s="1"/>
  <c r="R85" i="4"/>
  <c r="R84" i="4"/>
  <c r="R83" i="4"/>
  <c r="R147" i="4"/>
  <c r="BK88" i="5"/>
  <c r="J88" i="5"/>
  <c r="J61" i="5"/>
  <c r="BK152" i="5"/>
  <c r="J152" i="5" s="1"/>
  <c r="J65" i="5" s="1"/>
  <c r="R152" i="5"/>
  <c r="BK169" i="5"/>
  <c r="J169" i="5" s="1"/>
  <c r="J66" i="5" s="1"/>
  <c r="R169" i="5"/>
  <c r="T94" i="2"/>
  <c r="BK318" i="2"/>
  <c r="J318" i="2"/>
  <c r="J63" i="2"/>
  <c r="T318" i="2"/>
  <c r="T423" i="2"/>
  <c r="T476" i="2"/>
  <c r="T511" i="2"/>
  <c r="R609" i="2"/>
  <c r="P642" i="2"/>
  <c r="P641" i="2"/>
  <c r="R642" i="2"/>
  <c r="BK726" i="2"/>
  <c r="J726" i="2" s="1"/>
  <c r="J72" i="2" s="1"/>
  <c r="R726" i="2"/>
  <c r="P81" i="3"/>
  <c r="P80" i="3" s="1"/>
  <c r="AU56" i="1" s="1"/>
  <c r="P85" i="4"/>
  <c r="P84" i="4" s="1"/>
  <c r="P147" i="4"/>
  <c r="P88" i="5"/>
  <c r="P152" i="5"/>
  <c r="T152" i="5"/>
  <c r="P169" i="5"/>
  <c r="T169" i="5"/>
  <c r="BK119" i="5"/>
  <c r="J119" i="5" s="1"/>
  <c r="J62" i="5" s="1"/>
  <c r="BK133" i="5"/>
  <c r="J133" i="5"/>
  <c r="J63" i="5" s="1"/>
  <c r="BK146" i="5"/>
  <c r="J146" i="5"/>
  <c r="J64" i="5"/>
  <c r="BK505" i="2"/>
  <c r="J505" i="2" s="1"/>
  <c r="J66" i="2" s="1"/>
  <c r="BK633" i="2"/>
  <c r="J633" i="2" s="1"/>
  <c r="J69" i="2" s="1"/>
  <c r="BK190" i="4"/>
  <c r="J190" i="4"/>
  <c r="J63" i="4" s="1"/>
  <c r="F55" i="5"/>
  <c r="BE97" i="5"/>
  <c r="BE111" i="5"/>
  <c r="BE134" i="5"/>
  <c r="BE147" i="5"/>
  <c r="BE153" i="5"/>
  <c r="BE170" i="5"/>
  <c r="BE177" i="5"/>
  <c r="BE198" i="5"/>
  <c r="J54" i="5"/>
  <c r="E76" i="5"/>
  <c r="J80" i="5"/>
  <c r="BE89" i="5"/>
  <c r="BE114" i="5"/>
  <c r="BE128" i="5"/>
  <c r="BE142" i="5"/>
  <c r="BE174" i="5"/>
  <c r="BE181" i="5"/>
  <c r="BE189" i="5"/>
  <c r="BE193" i="5"/>
  <c r="BE206" i="5"/>
  <c r="J85" i="4"/>
  <c r="J61" i="4"/>
  <c r="BE93" i="5"/>
  <c r="BE102" i="5"/>
  <c r="BE202" i="5"/>
  <c r="BE107" i="5"/>
  <c r="BE120" i="5"/>
  <c r="BE161" i="5"/>
  <c r="BE185" i="5"/>
  <c r="BE210" i="5"/>
  <c r="BK80" i="3"/>
  <c r="J80" i="3" s="1"/>
  <c r="J30" i="3" s="1"/>
  <c r="J52" i="4"/>
  <c r="J54" i="4"/>
  <c r="E73" i="4"/>
  <c r="BE86" i="4"/>
  <c r="BE98" i="4"/>
  <c r="BE103" i="4"/>
  <c r="BE109" i="4"/>
  <c r="BE117" i="4"/>
  <c r="BE121" i="4"/>
  <c r="BE125" i="4"/>
  <c r="BE133" i="4"/>
  <c r="BE139" i="4"/>
  <c r="BE158" i="4"/>
  <c r="BE166" i="4"/>
  <c r="BE191" i="4"/>
  <c r="F55" i="4"/>
  <c r="BE90" i="4"/>
  <c r="BE94" i="4"/>
  <c r="BE113" i="4"/>
  <c r="BE129" i="4"/>
  <c r="BE153" i="4"/>
  <c r="BE136" i="4"/>
  <c r="BE148" i="4"/>
  <c r="BE172" i="4"/>
  <c r="BE177" i="4"/>
  <c r="BE182" i="4"/>
  <c r="BE144" i="4"/>
  <c r="BE186" i="4"/>
  <c r="BK93" i="2"/>
  <c r="J93" i="2"/>
  <c r="J60" i="2" s="1"/>
  <c r="BK641" i="2"/>
  <c r="J641" i="2"/>
  <c r="J70" i="2"/>
  <c r="E48" i="3"/>
  <c r="J52" i="3"/>
  <c r="F55" i="3"/>
  <c r="J76" i="3"/>
  <c r="BE82" i="3"/>
  <c r="BE87" i="3"/>
  <c r="BE102" i="3"/>
  <c r="BE129" i="3"/>
  <c r="BE93" i="3"/>
  <c r="BE96" i="3"/>
  <c r="BE119" i="3"/>
  <c r="BE127" i="3"/>
  <c r="BE85" i="3"/>
  <c r="BE108" i="3"/>
  <c r="BE110" i="3"/>
  <c r="BE113" i="3"/>
  <c r="BE90" i="3"/>
  <c r="BE99" i="3"/>
  <c r="BE105" i="3"/>
  <c r="BE116" i="3"/>
  <c r="BE121" i="3"/>
  <c r="BE124" i="3"/>
  <c r="F55" i="2"/>
  <c r="BE112" i="2"/>
  <c r="BE118" i="2"/>
  <c r="BE130" i="2"/>
  <c r="BE134" i="2"/>
  <c r="BE137" i="2"/>
  <c r="BE192" i="2"/>
  <c r="BE198" i="2"/>
  <c r="BE204" i="2"/>
  <c r="BE209" i="2"/>
  <c r="BE234" i="2"/>
  <c r="BE244" i="2"/>
  <c r="BE253" i="2"/>
  <c r="BE269" i="2"/>
  <c r="BE275" i="2"/>
  <c r="BE286" i="2"/>
  <c r="BE373" i="2"/>
  <c r="BE376" i="2"/>
  <c r="BE409" i="2"/>
  <c r="BE463" i="2"/>
  <c r="BE471" i="2"/>
  <c r="BE491" i="2"/>
  <c r="BE521" i="2"/>
  <c r="BE583" i="2"/>
  <c r="BE603" i="2"/>
  <c r="BE643" i="2"/>
  <c r="BE652" i="2"/>
  <c r="BE656" i="2"/>
  <c r="BE712" i="2"/>
  <c r="BE716" i="2"/>
  <c r="BE723" i="2"/>
  <c r="E82" i="2"/>
  <c r="J88" i="2"/>
  <c r="BE101" i="2"/>
  <c r="BE106" i="2"/>
  <c r="BE143" i="2"/>
  <c r="BE148" i="2"/>
  <c r="BE166" i="2"/>
  <c r="BE228" i="2"/>
  <c r="BE249" i="2"/>
  <c r="BE300" i="2"/>
  <c r="BE334" i="2"/>
  <c r="BE359" i="2"/>
  <c r="BE395" i="2"/>
  <c r="BE399" i="2"/>
  <c r="BE437" i="2"/>
  <c r="BE452" i="2"/>
  <c r="BE512" i="2"/>
  <c r="BE539" i="2"/>
  <c r="BE556" i="2"/>
  <c r="BE570" i="2"/>
  <c r="BE577" i="2"/>
  <c r="BE598" i="2"/>
  <c r="BE613" i="2"/>
  <c r="BE634" i="2"/>
  <c r="BE701" i="2"/>
  <c r="BE727" i="2"/>
  <c r="J52" i="2"/>
  <c r="BE124" i="2"/>
  <c r="BE153" i="2"/>
  <c r="BE172" i="2"/>
  <c r="BE178" i="2"/>
  <c r="BE184" i="2"/>
  <c r="BE214" i="2"/>
  <c r="BE240" i="2"/>
  <c r="BE258" i="2"/>
  <c r="BE281" i="2"/>
  <c r="BE337" i="2"/>
  <c r="BE341" i="2"/>
  <c r="BE388" i="2"/>
  <c r="BE403" i="2"/>
  <c r="BE416" i="2"/>
  <c r="BE444" i="2"/>
  <c r="BE477" i="2"/>
  <c r="BE517" i="2"/>
  <c r="BE524" i="2"/>
  <c r="BE527" i="2"/>
  <c r="BE530" i="2"/>
  <c r="BE548" i="2"/>
  <c r="BE562" i="2"/>
  <c r="BE593" i="2"/>
  <c r="BE610" i="2"/>
  <c r="BE629" i="2"/>
  <c r="BE682" i="2"/>
  <c r="BE705" i="2"/>
  <c r="BE736" i="2"/>
  <c r="BE747" i="2"/>
  <c r="BE752" i="2"/>
  <c r="BE757" i="2"/>
  <c r="BE762" i="2"/>
  <c r="BE765" i="2"/>
  <c r="BE95" i="2"/>
  <c r="BE159" i="2"/>
  <c r="BE223" i="2"/>
  <c r="BE263" i="2"/>
  <c r="BE295" i="2"/>
  <c r="BE306" i="2"/>
  <c r="BE312" i="2"/>
  <c r="BE319" i="2"/>
  <c r="BE324" i="2"/>
  <c r="BE327" i="2"/>
  <c r="BE347" i="2"/>
  <c r="BE351" i="2"/>
  <c r="BE356" i="2"/>
  <c r="BE366" i="2"/>
  <c r="BE382" i="2"/>
  <c r="BE392" i="2"/>
  <c r="BE420" i="2"/>
  <c r="BE424" i="2"/>
  <c r="BE430" i="2"/>
  <c r="BE457" i="2"/>
  <c r="BE484" i="2"/>
  <c r="BE499" i="2"/>
  <c r="BE506" i="2"/>
  <c r="BE534" i="2"/>
  <c r="BE550" i="2"/>
  <c r="BE588" i="2"/>
  <c r="BE619" i="2"/>
  <c r="BE624" i="2"/>
  <c r="BE663" i="2"/>
  <c r="BE667" i="2"/>
  <c r="BE678" i="2"/>
  <c r="BE689" i="2"/>
  <c r="BE694" i="2"/>
  <c r="BE698" i="2"/>
  <c r="BE742" i="2"/>
  <c r="F34" i="2"/>
  <c r="BA55" i="1" s="1"/>
  <c r="F35" i="3"/>
  <c r="BB56" i="1" s="1"/>
  <c r="J34" i="3"/>
  <c r="AW56" i="1" s="1"/>
  <c r="F34" i="4"/>
  <c r="BA57" i="1" s="1"/>
  <c r="F35" i="4"/>
  <c r="BB57" i="1" s="1"/>
  <c r="F35" i="5"/>
  <c r="BB58" i="1" s="1"/>
  <c r="F35" i="2"/>
  <c r="BB55" i="1" s="1"/>
  <c r="F37" i="2"/>
  <c r="BD55" i="1" s="1"/>
  <c r="F37" i="4"/>
  <c r="BD57" i="1" s="1"/>
  <c r="F36" i="5"/>
  <c r="BC58" i="1" s="1"/>
  <c r="F36" i="2"/>
  <c r="BC55" i="1" s="1"/>
  <c r="F34" i="3"/>
  <c r="BA56" i="1" s="1"/>
  <c r="F36" i="3"/>
  <c r="BC56" i="1" s="1"/>
  <c r="F37" i="3"/>
  <c r="BD56" i="1" s="1"/>
  <c r="J34" i="4"/>
  <c r="AW57" i="1" s="1"/>
  <c r="J34" i="5"/>
  <c r="AW58" i="1" s="1"/>
  <c r="J34" i="2"/>
  <c r="AW55" i="1" s="1"/>
  <c r="F36" i="4"/>
  <c r="BC57" i="1"/>
  <c r="F34" i="5"/>
  <c r="BA58" i="1"/>
  <c r="F37" i="5"/>
  <c r="BD58" i="1"/>
  <c r="P87" i="5" l="1"/>
  <c r="P86" i="5"/>
  <c r="AU58" i="1" s="1"/>
  <c r="R87" i="5"/>
  <c r="R86" i="5" s="1"/>
  <c r="T93" i="2"/>
  <c r="T92" i="2" s="1"/>
  <c r="R93" i="2"/>
  <c r="P93" i="2"/>
  <c r="P92" i="2"/>
  <c r="AU55" i="1" s="1"/>
  <c r="T87" i="5"/>
  <c r="T86" i="5" s="1"/>
  <c r="T83" i="4"/>
  <c r="P83" i="4"/>
  <c r="AU57" i="1"/>
  <c r="R641" i="2"/>
  <c r="BK83" i="4"/>
  <c r="J83" i="4" s="1"/>
  <c r="J30" i="4" s="1"/>
  <c r="BK87" i="5"/>
  <c r="J87" i="5" s="1"/>
  <c r="J60" i="5" s="1"/>
  <c r="AG56" i="1"/>
  <c r="J59" i="3"/>
  <c r="BK92" i="2"/>
  <c r="J92" i="2"/>
  <c r="J33" i="2"/>
  <c r="AV55" i="1"/>
  <c r="AT55" i="1" s="1"/>
  <c r="F33" i="2"/>
  <c r="AZ55" i="1"/>
  <c r="F33" i="3"/>
  <c r="AZ56" i="1" s="1"/>
  <c r="F33" i="4"/>
  <c r="AZ57" i="1"/>
  <c r="BC54" i="1"/>
  <c r="AY54" i="1" s="1"/>
  <c r="F33" i="5"/>
  <c r="AZ58" i="1"/>
  <c r="BB54" i="1"/>
  <c r="W31" i="1" s="1"/>
  <c r="BD54" i="1"/>
  <c r="W33" i="1"/>
  <c r="J33" i="3"/>
  <c r="AV56" i="1" s="1"/>
  <c r="AT56" i="1" s="1"/>
  <c r="AN56" i="1" s="1"/>
  <c r="J33" i="4"/>
  <c r="AV57" i="1" s="1"/>
  <c r="AT57" i="1" s="1"/>
  <c r="J33" i="5"/>
  <c r="AV58" i="1" s="1"/>
  <c r="AT58" i="1" s="1"/>
  <c r="BA54" i="1"/>
  <c r="W30" i="1"/>
  <c r="J30" i="2"/>
  <c r="AG55" i="1" s="1"/>
  <c r="R92" i="2" l="1"/>
  <c r="J59" i="4"/>
  <c r="AG57" i="1"/>
  <c r="BK86" i="5"/>
  <c r="J86" i="5" s="1"/>
  <c r="J59" i="5" s="1"/>
  <c r="J39" i="4"/>
  <c r="AN55" i="1"/>
  <c r="J59" i="2"/>
  <c r="J39" i="3"/>
  <c r="J39" i="2"/>
  <c r="AN57" i="1"/>
  <c r="AU54" i="1"/>
  <c r="AZ54" i="1"/>
  <c r="AV54" i="1"/>
  <c r="AK29" i="1"/>
  <c r="W32" i="1"/>
  <c r="AW54" i="1"/>
  <c r="AK30" i="1"/>
  <c r="AX54" i="1"/>
  <c r="J30" i="5" l="1"/>
  <c r="AG58" i="1"/>
  <c r="AG54" i="1" s="1"/>
  <c r="AT54" i="1"/>
  <c r="W29" i="1"/>
  <c r="AN54" i="1" l="1"/>
  <c r="AK26" i="1"/>
  <c r="AK35" i="1" s="1"/>
  <c r="J39" i="5"/>
  <c r="AN58" i="1"/>
</calcChain>
</file>

<file path=xl/sharedStrings.xml><?xml version="1.0" encoding="utf-8"?>
<sst xmlns="http://schemas.openxmlformats.org/spreadsheetml/2006/main" count="9240" uniqueCount="1530">
  <si>
    <t>Export Komplet</t>
  </si>
  <si>
    <t>VZ</t>
  </si>
  <si>
    <t>2.0</t>
  </si>
  <si>
    <t>ZAMOK</t>
  </si>
  <si>
    <t>False</t>
  </si>
  <si>
    <t>{b077f35d-abc9-42b2-9ed2-fadc409b9364}</t>
  </si>
  <si>
    <t>0,01</t>
  </si>
  <si>
    <t>21</t>
  </si>
  <si>
    <t>15</t>
  </si>
  <si>
    <t>REKAPITULACE ZAKÁZKY</t>
  </si>
  <si>
    <t>v ---  níže se nacházejí doplnkové a pomocné údaje k sestavám  --- v</t>
  </si>
  <si>
    <t>Návod na vyplnění</t>
  </si>
  <si>
    <t>0,001</t>
  </si>
  <si>
    <t>Kód:</t>
  </si>
  <si>
    <t>2022-02(1)</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</si>
  <si>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</si>
  <si>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</si>
  <si>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mostu v km 1,122 na trati Hanušovice - Mikulovice</t>
  </si>
  <si>
    <t>KSO:</t>
  </si>
  <si>
    <t/>
  </si>
  <si>
    <t>CC-CZ:</t>
  </si>
  <si>
    <t>Místo:</t>
  </si>
  <si>
    <t>Hanušovice</t>
  </si>
  <si>
    <t>Datum:</t>
  </si>
  <si>
    <t>3. 2. 2022</t>
  </si>
  <si>
    <t>Zadavatel:</t>
  </si>
  <si>
    <t>IČ:</t>
  </si>
  <si>
    <t>70994234</t>
  </si>
  <si>
    <t>Správa železnic, státní organizace</t>
  </si>
  <si>
    <t>DIČ:</t>
  </si>
  <si>
    <t>CZ70994234</t>
  </si>
  <si>
    <t>Uchazeč:</t>
  </si>
  <si>
    <t>Vyplň údaj</t>
  </si>
  <si>
    <t>Projektant:</t>
  </si>
  <si>
    <t xml:space="preserve"> </t>
  </si>
  <si>
    <t>True</t>
  </si>
  <si>
    <t>Zpracovatel:</t>
  </si>
  <si>
    <t>Ing Basler Miroslav</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</si>
  <si>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</si>
  <si>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</si>
  <si>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</si>
  <si>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</si>
  <si>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</si>
  <si>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</si>
  <si>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</si>
  <si>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</si>
  <si>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</si>
  <si>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</si>
  <si>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</si>
  <si>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</si>
  <si>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</si>
  <si>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</si>
  <si>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</si>
  <si>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</si>
  <si>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</si>
  <si>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</si>
  <si>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</si>
  <si>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</si>
  <si>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</si>
  <si>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</si>
  <si>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</si>
  <si>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</si>
  <si>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</si>
  <si>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</si>
  <si>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</si>
  <si>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</si>
  <si>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</si>
  <si>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</si>
  <si>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</si>
  <si>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</si>
  <si>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</si>
  <si>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</si>
  <si>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</si>
  <si>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</si>
  <si>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</si>
  <si>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</si>
  <si>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</si>
  <si>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</si>
  <si>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t>
  </si>
  <si>
    <t>SO 01</t>
  </si>
  <si>
    <t>Most km 1,122</t>
  </si>
  <si>
    <t>STA</t>
  </si>
  <si>
    <t>1</t>
  </si>
  <si>
    <t>{647f71ae-57ea-48f5-8c33-74071cc22b09}</t>
  </si>
  <si>
    <t>2</t>
  </si>
  <si>
    <t>PS 01</t>
  </si>
  <si>
    <t>Ochrana kabelů</t>
  </si>
  <si>
    <t>PRO</t>
  </si>
  <si>
    <t>{36fd6277-550c-4952-b56e-f9b62e9cbc8b}</t>
  </si>
  <si>
    <t>SO 02</t>
  </si>
  <si>
    <t>Železniční svršek</t>
  </si>
  <si>
    <t>{5c067a13-cc2f-4cfb-b2f1-052891ce5d30}</t>
  </si>
  <si>
    <t>VRN a VON</t>
  </si>
  <si>
    <t>VRN a VON pro SO 01 Most km 1,122</t>
  </si>
  <si>
    <t>{69b3db7f-5d52-45ad-8e20-2dcf7f80acd7}</t>
  </si>
  <si>
    <t>KRYCÍ LIST SOUPISU PRACÍ</t>
  </si>
  <si>
    <t>Objekt:</t>
  </si>
  <si>
    <t>SO 01 - Most km 1,122</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</si>
  <si>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</si>
  <si>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</si>
  <si>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</si>
  <si>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</si>
  <si>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</si>
  <si>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</si>
  <si>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</si>
  <si>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</si>
  <si>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</si>
  <si>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</si>
  <si>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</si>
  <si>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</si>
  <si>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</si>
  <si>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</si>
  <si>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</si>
  <si>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</si>
  <si>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789 - Povrchové úpravy ocelových konstrukcí a technologických zařízení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</si>
  <si>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</si>
  <si>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</si>
  <si>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</si>
  <si>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</si>
  <si>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</si>
  <si>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</si>
  <si>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</si>
  <si>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</si>
  <si>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</si>
  <si>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</si>
  <si>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</si>
  <si>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</si>
  <si>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</si>
  <si>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</si>
  <si>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</si>
  <si>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</si>
  <si>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</si>
  <si>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</si>
  <si>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111211101</t>
  </si>
  <si>
    <t>Odstranění křovin a stromů průměru kmene do 100 mm i s kořeny sklonu terénu do 1:5 ručně</t>
  </si>
  <si>
    <t>m2</t>
  </si>
  <si>
    <t>CS ÚRS 2022 01</t>
  </si>
  <si>
    <t>4</t>
  </si>
  <si>
    <t>PP</t>
  </si>
  <si>
    <t>Odstranění křovin a stromů s odstraněním kořenů ručně průměru kmene do 100 mm jakékoliv plochy v rovině nebo ve svahu o sklonu do 1:5</t>
  </si>
  <si>
    <t>Online PSC</t>
  </si>
  <si>
    <t>https://podminky.urs.cz/item/CS_URS_2022_01/111211101</t>
  </si>
  <si>
    <t>VV</t>
  </si>
  <si>
    <t xml:space="preserve">"odstranění náletových dřevin, p.č. 1578/1" </t>
  </si>
  <si>
    <t>"předpoklad" 15,00*5</t>
  </si>
  <si>
    <t>Součet</t>
  </si>
  <si>
    <t>111301111</t>
  </si>
  <si>
    <t>Sejmutí drnu tl do 100 mm s přemístěním do 50 m nebo naložením na dopravní prostředek</t>
  </si>
  <si>
    <t>Sejmutí drnu tl. do 100 mm, v jakékoliv ploše</t>
  </si>
  <si>
    <t>https://podminky.urs.cz/item/CS_URS_2022_01/111301111</t>
  </si>
  <si>
    <t>"předpoklad" 40,00</t>
  </si>
  <si>
    <t>3</t>
  </si>
  <si>
    <t>113107151</t>
  </si>
  <si>
    <t>Odstranění podkladu z kameniva těženého tl do 100 mm strojně pl přes 50 do 200 m2</t>
  </si>
  <si>
    <t>-253440052</t>
  </si>
  <si>
    <t>Odstranění podkladů nebo krytů strojně plochy jednotlivě přes 50 m2 do 200 m2 s přemístěním hmot na skládku na vzdálenost do 20 m nebo s naložením na dopravní prostředek z kameniva těženého, o tl. vrstvy do 100 mm</t>
  </si>
  <si>
    <t>https://podminky.urs.cz/item/CS_URS_2022_01/113107151</t>
  </si>
  <si>
    <t>Přístupová komunikace od přejezdu  P4263, km 1,163 k mostu, p.č. 1578/1, délka 30,0m, šířka zapanelování 1,0m+2,0m, celková  šířka  4,0m</t>
  </si>
  <si>
    <t>"štěrkodrť pod silničními panely tl. 50mm, v ose koleje=1,0m, vně koleje=2,0m" (1,0+2,0)*30,0</t>
  </si>
  <si>
    <t>113107162</t>
  </si>
  <si>
    <t>Odstranění podkladu z kameniva drceného tl přes 100 do 200 mm strojně pl přes 50 do 200 m2</t>
  </si>
  <si>
    <t>123019531</t>
  </si>
  <si>
    <t>Odstranění podkladů nebo krytů strojně plochy jednotlivě přes 50 m2 do 200 m2 s přemístěním hmot na skládku na vzdálenost do 20 m nebo s naložením na dopravní prostředek z kameniva hrubého drceného, o tl. vrstvy přes 100 do 200 mm</t>
  </si>
  <si>
    <t>https://podminky.urs.cz/item/CS_URS_2022_01/113107162</t>
  </si>
  <si>
    <t>"štěrkodrť pod silničními panely tl. 200mm, vně koleje" (2,0)*30,0</t>
  </si>
  <si>
    <t>5</t>
  </si>
  <si>
    <t>113151111</t>
  </si>
  <si>
    <t>Rozebrání zpevněných ploch ze silničních dílců</t>
  </si>
  <si>
    <t>-410929371</t>
  </si>
  <si>
    <t>Rozebírání zpevněných ploch s přemístěním na skládku na vzdálenost do 20 m nebo s naložením na dopravní prostředek ze silničních panelů</t>
  </si>
  <si>
    <t>https://podminky.urs.cz/item/CS_URS_2022_01/113151111</t>
  </si>
  <si>
    <t>"silničními panely, v ose koleje=1,0m, vně koleje=2,0m" (1,0+2,0)*30,0</t>
  </si>
  <si>
    <t>6</t>
  </si>
  <si>
    <t>113311121</t>
  </si>
  <si>
    <t>Odstranění geotextilií v komunikacích</t>
  </si>
  <si>
    <t>1725398983</t>
  </si>
  <si>
    <t>Odstranění geosyntetik s uložením na vzdálenost do 20 m nebo naložením na dopravní prostředek geotextilie</t>
  </si>
  <si>
    <t>https://podminky.urs.cz/item/CS_URS_2022_01/113311121</t>
  </si>
  <si>
    <t>"geotextilie pod silničními panely , v ose koleje=1,0m+1,0m, vně koleje=2,0m+0,5" (1,0+1,0+2,0+0,5)*30,0*1,1</t>
  </si>
  <si>
    <t>7</t>
  </si>
  <si>
    <t>119001422</t>
  </si>
  <si>
    <t>Dočasné zajištění kabelů a kabelových tratí z 6 volně ložených kabelů</t>
  </si>
  <si>
    <t>m</t>
  </si>
  <si>
    <t>-829054662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</si>
  <si>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</si>
  <si>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https://podminky.urs.cz/item/CS_URS_2022_01/119001422</t>
  </si>
  <si>
    <t>"Dočasné zajištění inženýrských sítí nad otevřeným výkopem" 12,00</t>
  </si>
  <si>
    <t>8</t>
  </si>
  <si>
    <t>M</t>
  </si>
  <si>
    <t>34571352</t>
  </si>
  <si>
    <t>trubka elektroinstalační ohebná dvouplášťová korugovaná (chránička) D 52/63mm, HDPE+LDPE</t>
  </si>
  <si>
    <t>-1898105132</t>
  </si>
  <si>
    <t>12,00</t>
  </si>
  <si>
    <t>9</t>
  </si>
  <si>
    <t>115001106</t>
  </si>
  <si>
    <t>Převedení vody potrubím DN přes 600 do 900</t>
  </si>
  <si>
    <t>Převedení vody potrubím průměru DN přes 600 do 900</t>
  </si>
  <si>
    <t>https://podminky.urs.cz/item/CS_URS_2022_01/115001106</t>
  </si>
  <si>
    <t xml:space="preserve">"Dle technické zprávy, výkresových příloh projektové dokumentace a dle TKP staveb státních drah." </t>
  </si>
  <si>
    <t>"dle TZ, zatrubnění vodoteče DN 800" 20,00</t>
  </si>
  <si>
    <t>10</t>
  </si>
  <si>
    <t>115101201</t>
  </si>
  <si>
    <t>Čerpání vody na dopravní výšku do 10 m průměrný přítok do 500 l/min</t>
  </si>
  <si>
    <t>hod</t>
  </si>
  <si>
    <t>Čerpání vody na dopravní výšku do 10 m s uvažovaným průměrným přítokem do 500 l/min</t>
  </si>
  <si>
    <t>https://podminky.urs.cz/item/CS_URS_2022_01/115101201</t>
  </si>
  <si>
    <t>"předpoklad - 10 dnů, 24hod" 10*24,00</t>
  </si>
  <si>
    <t>11</t>
  </si>
  <si>
    <t>115101301</t>
  </si>
  <si>
    <t>Pohotovost čerpací soupravy pro dopravní výšku do 10 m přítok do 500 l/min</t>
  </si>
  <si>
    <t>den</t>
  </si>
  <si>
    <t>-525860969</t>
  </si>
  <si>
    <t>Pohotovost záložní čerpací soupravy pro dopravní výšku do 10 m s uvažovaným průměrným přítokem do 500 l/min</t>
  </si>
  <si>
    <t>https://podminky.urs.cz/item/CS_URS_2022_01/115101301</t>
  </si>
  <si>
    <t>"předpoklad - 10 dnů" 10</t>
  </si>
  <si>
    <t>12</t>
  </si>
  <si>
    <t>122151402</t>
  </si>
  <si>
    <t>Vykopávky v zemníku na suchu v hornině třídy těžitelnosti I skupiny 1 a 2 objem do 50 m3 strojně</t>
  </si>
  <si>
    <t>m3</t>
  </si>
  <si>
    <t>Vykopávky v zemnících na suchu strojně zapažených i nezapažených v hornině třídy těžitelnosti I skupiny 1 a 2 přes 20 do 50 m3</t>
  </si>
  <si>
    <t>https://podminky.urs.cz/item/CS_URS_2022_01/122151402</t>
  </si>
  <si>
    <t>"zemina pro zemní hrázky, 2 ks" 3,00*2</t>
  </si>
  <si>
    <t>"zemina pro zpětný zásyp" 25,50</t>
  </si>
  <si>
    <t>13</t>
  </si>
  <si>
    <t>129253101</t>
  </si>
  <si>
    <t>Čištění otevřených koryt vodotečí šíře dna do 5 m hl do 2,5 m v hornině třídy těžitelnosti I skupiny 3 strojně</t>
  </si>
  <si>
    <t>Čištění otevřených koryt vodotečí strojně s přehozením rozpojeného nánosu do 3 m nebo s naložením na dopravní prostředek při šířce původního dna do 5 m a hloubce koryta do 2,5 m v hornině třídy těžitelnosti I skupiny 3</t>
  </si>
  <si>
    <t>https://podminky.urs.cz/item/CS_URS_2022_01/129253101</t>
  </si>
  <si>
    <t>"pročištění koryta od naplavenin"</t>
  </si>
  <si>
    <t>"před mostem" 5,00*3,00*0,20</t>
  </si>
  <si>
    <t>"za mostem" 10,00*3,00*0,20</t>
  </si>
  <si>
    <t>14</t>
  </si>
  <si>
    <t>131251104</t>
  </si>
  <si>
    <t>Hloubení jam nezapažených v hornině třídy těžitelnosti I skupiny 3 objem do 500 m3 strojně</t>
  </si>
  <si>
    <t>Hloubení nezapažených jam a zářezů strojně s urovnáním dna do předepsaného profilu a spádu v hornině třídy těžitelnosti I skupiny 3 přes 100 do 500 m3</t>
  </si>
  <si>
    <t>https://podminky.urs.cz/item/CS_URS_2022_01/131251104</t>
  </si>
  <si>
    <t>"měřeno digitálně z řezů"</t>
  </si>
  <si>
    <t>14,00*14,00</t>
  </si>
  <si>
    <t>132151101</t>
  </si>
  <si>
    <t>Hloubení rýh nezapažených š do 800 mm v hornině třídy těžitelnosti I skupiny 1 a 2 objem do 20 m3 strojně</t>
  </si>
  <si>
    <t>16</t>
  </si>
  <si>
    <t>Hloubení nezapažených rýh šířky do 800 mm strojně s urovnáním dna do předepsaného profilu a spádu v hornině třídy těžitelnosti I skupiny 1 a 2 do 20 m3</t>
  </si>
  <si>
    <t>https://podminky.urs.cz/item/CS_URS_2022_01/132151101</t>
  </si>
  <si>
    <t>"rýhy pro prahy ukončení dlažby"</t>
  </si>
  <si>
    <t>"dle pol. 27431" 1,952</t>
  </si>
  <si>
    <t>162351103</t>
  </si>
  <si>
    <t>Vodorovné přemístění přes 50 do 500 m výkopku/sypaniny z horniny třídy těžitelnosti I skupiny 1 až 3</t>
  </si>
  <si>
    <t>18</t>
  </si>
  <si>
    <t>Vodorovné přemístění výkopku nebo sypaniny po suchu na obvyklém dopravním prostředku, bez naložení výkopku, avšak se složením bez rozhrnutí z horniny třídy těžitelnosti I skupiny 1 až 3 na vzdálenost přes 50 do 500 m</t>
  </si>
  <si>
    <t>https://podminky.urs.cz/item/CS_URS_2022_01/162351103</t>
  </si>
  <si>
    <t>"zemina pro zemní hrázky" 6,00</t>
  </si>
  <si>
    <t>"zemina pro zpětný zásyp" 30,60</t>
  </si>
  <si>
    <t>17</t>
  </si>
  <si>
    <t>162751117</t>
  </si>
  <si>
    <t>Vodorovné přemístění přes 9 000 do 10000 m výkopku/sypaniny z horniny třídy těžitelnosti I skupiny 1 až 3</t>
  </si>
  <si>
    <t>20</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</si>
  <si>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</si>
  <si>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https://podminky.urs.cz/item/CS_URS_2022_01/162751117</t>
  </si>
  <si>
    <t>"odvoz vykopané zeminy na skládku"</t>
  </si>
  <si>
    <t>"dle pol. 13120; 13220" 196,00+1,952</t>
  </si>
  <si>
    <t>"odpočet zeminy pro zpětný zásyp z výkopů - 60% zásypů" -0,6*(3,90+2,90)*7,5</t>
  </si>
  <si>
    <t>"dle pol. 129253" 9,00</t>
  </si>
  <si>
    <t>162751119</t>
  </si>
  <si>
    <t>Příplatek k vodorovnému přemístění výkopku/sypaniny z horniny třídy těžitelnosti I skupiny 1 až 3 ZKD 1000 m přes 10000 m</t>
  </si>
  <si>
    <t>22</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</si>
  <si>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</si>
  <si>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https://podminky.urs.cz/item/CS_URS_2022_01/162751119</t>
  </si>
  <si>
    <t>"odvoz na skládku do vzdálenosti 16,5 km"</t>
  </si>
  <si>
    <t>6,5*179,352</t>
  </si>
  <si>
    <t>19</t>
  </si>
  <si>
    <t>171103101</t>
  </si>
  <si>
    <t>Zemní hrázky melioračních kanálů z horniny třídy těžitelnosti I a II skupiny 1 až 4</t>
  </si>
  <si>
    <t>24</t>
  </si>
  <si>
    <t>Zemní hrázky přívodních a odpadních melioračních kanálů zhutňované po vrstvách tloušťky 200 mm s přemístěním sypaniny do 20 m nebo s jejím přehozením do 3 m z hornin třídy těžitelnosti I a II, skupiny 1 až 4</t>
  </si>
  <si>
    <t>https://podminky.urs.cz/item/CS_URS_2022_01/171103101</t>
  </si>
  <si>
    <t>"hrázka pro dočasné převodnění vodoteče"</t>
  </si>
  <si>
    <t>"předpoklad, 2ks" 2*3,00</t>
  </si>
  <si>
    <t>171201201</t>
  </si>
  <si>
    <t>Uložení sypaniny na skládky nebo meziskládky</t>
  </si>
  <si>
    <t>26</t>
  </si>
  <si>
    <t>Uložení sypaniny na skládky nebo meziskládky bez hutnění s upravením uložené sypaniny do předepsaného tvaru</t>
  </si>
  <si>
    <t>https://podminky.urs.cz/item/CS_URS_2022_01/171201201</t>
  </si>
  <si>
    <t>"dle pol. 162701105"   176,352</t>
  </si>
  <si>
    <t>171201221</t>
  </si>
  <si>
    <t>Poplatek za uložení na skládce (skládkovné) zeminy a kamení kód odpadu 17 05 04</t>
  </si>
  <si>
    <t>t</t>
  </si>
  <si>
    <t>28</t>
  </si>
  <si>
    <t>Poplatek za uložení stavebního odpadu na skládce (skládkovné) zeminy a kamení zatříděného do Katalogu odpadů pod kódem 17 05 04</t>
  </si>
  <si>
    <t>https://podminky.urs.cz/item/CS_URS_2022_01/171201221</t>
  </si>
  <si>
    <t>"dle pol. 171201211"   176,352*1,90</t>
  </si>
  <si>
    <t>174101101</t>
  </si>
  <si>
    <t>Zásyp jam, šachet rýh nebo kolem objektů sypaninou se zhutněním</t>
  </si>
  <si>
    <t>30</t>
  </si>
  <si>
    <t>Zásyp sypaninou z jakékoliv horniny strojně s uložením výkopku ve vrstvách se zhutněním jam, šachet, rýh nebo kolem objektů v těchto vykopávkách</t>
  </si>
  <si>
    <t>https://podminky.urs.cz/item/CS_URS_2022_01/174101101</t>
  </si>
  <si>
    <t>"dle přílohy 2.4"</t>
  </si>
  <si>
    <t>"zásyp stabil. zeminou cementem" (3,10+2,60)*9,00</t>
  </si>
  <si>
    <t xml:space="preserve">"zásyp štěrkodrtí - 40% zásypu z nakupovaných materiálů" 0,4*(3,9+2,90)*7,50 </t>
  </si>
  <si>
    <t>"zpětný zásyp zeminou z výkopů - 60% zásypů" 0,6*(3,90+2,90)*7,50</t>
  </si>
  <si>
    <t>"zásyp štěrkodrtí nad horní příčlí rámu, tl 0,6m" 0,6*3,5*6,0</t>
  </si>
  <si>
    <t>23</t>
  </si>
  <si>
    <t>58935150</t>
  </si>
  <si>
    <t>směs stmelená cementem SC C 8/10 (kamenivo zpevněné cementem KSC I)</t>
  </si>
  <si>
    <t>32</t>
  </si>
  <si>
    <t xml:space="preserve">"zásyp ze zeminy stabil. cementem, měřeno digitálně" </t>
  </si>
  <si>
    <t>(3,10+2,60)*9,00</t>
  </si>
  <si>
    <t>58344169</t>
  </si>
  <si>
    <t>štěrkodrť frakce 0/32 OTP ČD</t>
  </si>
  <si>
    <t>34</t>
  </si>
  <si>
    <t>"zásyp štěrkodrtí - 40% zásypů z nakupovaných materiálů"</t>
  </si>
  <si>
    <t xml:space="preserve">0,4*(3,90+2,90)*7,5*1,90 </t>
  </si>
  <si>
    <t>25</t>
  </si>
  <si>
    <t>174201101</t>
  </si>
  <si>
    <t>Zásyp jam, šachet rýh nebo kolem objektů sypaninou bez zhutnění</t>
  </si>
  <si>
    <t>36</t>
  </si>
  <si>
    <t>Zásyp sypaninou z jakékoliv horniny strojně s uložením výkopku ve vrstvách bez zhutnění jam, šachet, rýh nebo kolem objektů v těchto vykopávkách</t>
  </si>
  <si>
    <t>https://podminky.urs.cz/item/CS_URS_2022_01/174201101</t>
  </si>
  <si>
    <t xml:space="preserve">"zasypání původní šachty" </t>
  </si>
  <si>
    <t>"předpoklad" 1,20*1,20*1,00</t>
  </si>
  <si>
    <t>58344171</t>
  </si>
  <si>
    <t>štěrkodrť frakce 0/32</t>
  </si>
  <si>
    <t>38</t>
  </si>
  <si>
    <t>1,44*1,9 "Přepočtené koeficientem množství</t>
  </si>
  <si>
    <t>27</t>
  </si>
  <si>
    <t>181351003</t>
  </si>
  <si>
    <t>Rozprostření ornice tl vrstvy do 200 mm pl do 100 m2 v rovině nebo ve svahu do 1:5 strojně</t>
  </si>
  <si>
    <t>40</t>
  </si>
  <si>
    <t>Rozprostření a urovnání ornice v rovině nebo ve svahu sklonu do 1:5 strojně při souvislé ploše do 100 m2, tl. vrstvy do 200 mm</t>
  </si>
  <si>
    <t>https://podminky.urs.cz/item/CS_URS_2022_01/181351003</t>
  </si>
  <si>
    <t>10364101</t>
  </si>
  <si>
    <t>zemina pro terénní úpravy -  ornice</t>
  </si>
  <si>
    <t>42</t>
  </si>
  <si>
    <t>"ornice pro finální teréní úpravy - ornice tl. 200mm (1400 kg/m3)" 40,00*0,20*1,40</t>
  </si>
  <si>
    <t>29</t>
  </si>
  <si>
    <t>183405211</t>
  </si>
  <si>
    <t>Výsev trávníku hydroosevem na ornici</t>
  </si>
  <si>
    <t>44</t>
  </si>
  <si>
    <t>https://podminky.urs.cz/item/CS_URS_2022_01/183405211</t>
  </si>
  <si>
    <t xml:space="preserve">"dle pol. 18130" 40,00 </t>
  </si>
  <si>
    <t>00572470</t>
  </si>
  <si>
    <t>osivo směs travní univerzál</t>
  </si>
  <si>
    <t>kg</t>
  </si>
  <si>
    <t>46</t>
  </si>
  <si>
    <t>40*0,025 "Přepočtené koeficientem množství</t>
  </si>
  <si>
    <t>Zakládání</t>
  </si>
  <si>
    <t>31</t>
  </si>
  <si>
    <t>212795111</t>
  </si>
  <si>
    <t>Příčné odvodnění mostní opěry z plastových trub DN 160 včetně podkladního betonu, štěrkového obsypu</t>
  </si>
  <si>
    <t>48</t>
  </si>
  <si>
    <t>Příčné odvodnění za opěrou z plastových trub</t>
  </si>
  <si>
    <t>https://podminky.urs.cz/item/CS_URS_2022_01/212795111</t>
  </si>
  <si>
    <t>"drenáž za rubem s obsypem drenážním štěrkem"</t>
  </si>
  <si>
    <t>2*8,00</t>
  </si>
  <si>
    <t>273311125</t>
  </si>
  <si>
    <t>Základové desky z betonu prostého C 16/20</t>
  </si>
  <si>
    <t>-77801758</t>
  </si>
  <si>
    <t>Základové konstrukce z betonu prostého desky ve výkopu nebo na hlavách pilot C 16/20</t>
  </si>
  <si>
    <t>https://podminky.urs.cz/item/CS_URS_2022_01/273311125</t>
  </si>
  <si>
    <t>"dle přílohy 2.4.1"</t>
  </si>
  <si>
    <t>"podkl. deska pod přechodvé zídky"   4*1,7*3,1*0,15</t>
  </si>
  <si>
    <t>33</t>
  </si>
  <si>
    <t>273311126</t>
  </si>
  <si>
    <t>Základové desky z betonu prostého C 20/25</t>
  </si>
  <si>
    <t>50</t>
  </si>
  <si>
    <t>Základové konstrukce z betonu prostého desky ve výkopu nebo na hlavách pilot C 20/25</t>
  </si>
  <si>
    <t>https://podminky.urs.cz/item/CS_URS_2022_01/273311126</t>
  </si>
  <si>
    <t>"podkl. deska rámu a kamenných zídek P1,P2,P3,P4 - měřeno digitálně z půdorysu"   39,55*0,20</t>
  </si>
  <si>
    <t>273311191</t>
  </si>
  <si>
    <t>Příplatek k základovým deskám za betonáž malého rozsahu do 25 m3</t>
  </si>
  <si>
    <t>1398749425</t>
  </si>
  <si>
    <t>Základové konstrukce z betonu prostého Příplatek k cenám za betonáž malého rozsahu do 25 m3</t>
  </si>
  <si>
    <t>https://podminky.urs.cz/item/CS_URS_2022_01/273311191</t>
  </si>
  <si>
    <t>3,162+7,910</t>
  </si>
  <si>
    <t>35</t>
  </si>
  <si>
    <t>273354111</t>
  </si>
  <si>
    <t>Bednění základových desek - zřízení</t>
  </si>
  <si>
    <t>52</t>
  </si>
  <si>
    <t>Bednění základových konstrukcí desek zřízení</t>
  </si>
  <si>
    <t>https://podminky.urs.cz/item/CS_URS_2022_01/273354111</t>
  </si>
  <si>
    <t>"dle přilohy 2.5.1"</t>
  </si>
  <si>
    <t>"bednění desky rámu"  ((3,85-2*0,9)*2+(6,32-2*0,9)*2)*0,20</t>
  </si>
  <si>
    <t>"bednění desky kamených zídek P1,P2"  2*(2,2+1,8+1,8+0,9)*0,2</t>
  </si>
  <si>
    <t>"bednění desky kamených zídek P3,P4"  2*(2,0+1,8+2,4+0,9)*0,20</t>
  </si>
  <si>
    <t>"bednění podkladní desky přechodové zídky" 4*(2*3,1+2*1,7)*0,15</t>
  </si>
  <si>
    <t>273354211</t>
  </si>
  <si>
    <t>Bednění základových desek - odstranění</t>
  </si>
  <si>
    <t>54</t>
  </si>
  <si>
    <t>Bednění základových konstrukcí desek odstranění bednění</t>
  </si>
  <si>
    <t>https://podminky.urs.cz/item/CS_URS_2022_01/273354211</t>
  </si>
  <si>
    <t>"dle pol. 273354111" 13,908</t>
  </si>
  <si>
    <t>37</t>
  </si>
  <si>
    <t>273361412</t>
  </si>
  <si>
    <t>Výztuž základových desek ze svařovaných sítí přes 3,5 do 6 kg/m2</t>
  </si>
  <si>
    <t>56</t>
  </si>
  <si>
    <t>Výztuž základových konstrukcí desek ze svařovaných sítí, hmotnosti přes 3,5 do 6 kg/m2</t>
  </si>
  <si>
    <t>https://podminky.urs.cz/item/CS_URS_2022_01/273361412</t>
  </si>
  <si>
    <t xml:space="preserve">"výztuž podklad. desky sítěmi kari při horním i dolním povrchu" </t>
  </si>
  <si>
    <t>"kari sítě 8/100/100, 0,0078t/m2, 2 vrstvy, dle přílohy 2.5.1" 39,55*0,0078*2</t>
  </si>
  <si>
    <t>274311126</t>
  </si>
  <si>
    <t>Základové pasy, prahy, věnce a ostruhy z betonu prostého C 20/25</t>
  </si>
  <si>
    <t>58</t>
  </si>
  <si>
    <t>Základové konstrukce z betonu prostého pasy, prahy, věnce a ostruhy ve výkopu nebo na hlavách pilot C 20/25</t>
  </si>
  <si>
    <t>https://podminky.urs.cz/item/CS_URS_2022_01/274311126</t>
  </si>
  <si>
    <t>"beton. prahy pro ukončení dlažby"</t>
  </si>
  <si>
    <t>"měřeno digitálně"  0,80*0,40*(3,10+3,00)</t>
  </si>
  <si>
    <t>39</t>
  </si>
  <si>
    <t>291211111</t>
  </si>
  <si>
    <t>Zřízení plochy ze silničních panelů do lože tl 50 mm z kameniva</t>
  </si>
  <si>
    <t>619731797</t>
  </si>
  <si>
    <t>Zřízení zpevněné plochy ze silničních panelů osazených do lože tl. 50 mm z kameniva</t>
  </si>
  <si>
    <t>https://podminky.urs.cz/item/CS_URS_2022_01/291211111</t>
  </si>
  <si>
    <t>"silničními panely + podsyp tl. 50mm, v ose koleje=1,0m, vně koleje=2,0m" (1,0+2,0)*30,0</t>
  </si>
  <si>
    <t>Svislé a kompletní konstrukce</t>
  </si>
  <si>
    <t>317221111</t>
  </si>
  <si>
    <t>Osazení kamenných římsových desek do maltového lože</t>
  </si>
  <si>
    <t>-1430112818</t>
  </si>
  <si>
    <t>https://podminky.urs.cz/item/CS_URS_2022_01/317221111</t>
  </si>
  <si>
    <t>"římsy =kamenné desky  na kamenných zídkách, dl. 1,8m, tl. 0,15m, šířka 0,6" 4*1,80*0,15*0,6</t>
  </si>
  <si>
    <t>41</t>
  </si>
  <si>
    <t>58381139.R</t>
  </si>
  <si>
    <t>deska římsová štípaná, hrubě opracovaný, žula 600x600mm tl 150mm</t>
  </si>
  <si>
    <t>R</t>
  </si>
  <si>
    <t>-699791763</t>
  </si>
  <si>
    <t>4*1,8*0,6</t>
  </si>
  <si>
    <t>317353121</t>
  </si>
  <si>
    <t>Bednění mostních říms všech tvarů - zřízení</t>
  </si>
  <si>
    <t>-1469470539</t>
  </si>
  <si>
    <t>Bednění mostní římsy zřízení všech tvarů</t>
  </si>
  <si>
    <t>https://podminky.urs.cz/item/CS_URS_2022_01/317353121</t>
  </si>
  <si>
    <t>"vnitřní plochy říms" 2*(0,284+0,2+0,6+0,05+0,265)*4,65+2*(0,6*0,25+0,6*0,53)</t>
  </si>
  <si>
    <t>"vnější plochy říms" 2*(0,14+0,65+0,6+0,1+0,31)*4,65 +2*(0,6*0,25)</t>
  </si>
  <si>
    <t>"čela říms" 4*(0,22*0,5+(0,2+0,6)*0,3+0,45*0,31+0,2*(0,5+0,3)/2)+4*0,53*0,25</t>
  </si>
  <si>
    <t>43</t>
  </si>
  <si>
    <t>317353221</t>
  </si>
  <si>
    <t>Bednění mostních říms všech tvarů - odstranění</t>
  </si>
  <si>
    <t>266484397</t>
  </si>
  <si>
    <t>Bednění mostní římsy odstranění všech tvarů</t>
  </si>
  <si>
    <t>https://podminky.urs.cz/item/CS_URS_2022_01/317353221</t>
  </si>
  <si>
    <t>317353311</t>
  </si>
  <si>
    <t>Vložení matrice do bednění mostních říms</t>
  </si>
  <si>
    <t>-565294487</t>
  </si>
  <si>
    <t>Bednění mostní římsy vložení matrice do bednění</t>
  </si>
  <si>
    <t>https://podminky.urs.cz/item/CS_URS_2022_01/317353311</t>
  </si>
  <si>
    <t>"Matrice s letopočtem na obou římsách" 2*0,43*0,225</t>
  </si>
  <si>
    <t>45</t>
  </si>
  <si>
    <t>317321118</t>
  </si>
  <si>
    <t>Mostní římsy ze ŽB C 30/37</t>
  </si>
  <si>
    <t>62</t>
  </si>
  <si>
    <t>Římsy ze železového betonu C 30/37</t>
  </si>
  <si>
    <t>https://podminky.urs.cz/item/CS_URS_2022_01/317321118</t>
  </si>
  <si>
    <t>"levá římsa - měřeno digitálně z řezů" 4,65*(0,314+0,6*0,3)</t>
  </si>
  <si>
    <t>"pravá římsa" 4,65*(0,314+0,6*0,3)</t>
  </si>
  <si>
    <t xml:space="preserve"> R1</t>
  </si>
  <si>
    <t>trojúhelníková lišta plastová do bednění 20/20/28</t>
  </si>
  <si>
    <t>489704408</t>
  </si>
  <si>
    <t>"římsy" 2*(3*4,65+(0,14+0,65+0,1+0,31+0,45+0,265+0,2+0,27))</t>
  </si>
  <si>
    <t>47</t>
  </si>
  <si>
    <t>317361116</t>
  </si>
  <si>
    <t>Výztuž mostních říms z betonářské oceli 10 505</t>
  </si>
  <si>
    <t>66</t>
  </si>
  <si>
    <t>Výztuž mostních železobetonových říms z betonářské oceli 10 505 (R) nebo BSt 500</t>
  </si>
  <si>
    <t>https://podminky.urs.cz/item/CS_URS_2022_01/317361116</t>
  </si>
  <si>
    <t>"dle výrobní dokumentace, předpoklad  0,15 t/m3"  0,15*4,6</t>
  </si>
  <si>
    <t>348321191</t>
  </si>
  <si>
    <t>Příplatek k zábradelním římsám ze ŽB za betonáž malého rozsahu do 25 m3</t>
  </si>
  <si>
    <t>-411938720</t>
  </si>
  <si>
    <t>Zábradelní římsy a nosníky, svodidlové římsy ze železobetonu Příplatek k ceně za betonáž malého rozsahu do 25 m3</t>
  </si>
  <si>
    <t>https://podminky.urs.cz/item/CS_URS_2022_01/348321191</t>
  </si>
  <si>
    <t>49</t>
  </si>
  <si>
    <t>153271113</t>
  </si>
  <si>
    <t>Kotvičky pro výztuž stříkaného betonu do malty hl od 0 do 0,2 m z oceli BSt 500 D přes 16 do 20 mm</t>
  </si>
  <si>
    <t>kus</t>
  </si>
  <si>
    <t>687494848</t>
  </si>
  <si>
    <t>Kotvičky pro výztuž stříkaného betonu z betonářské oceli BSt 500 do malty hloubky do 200 mm, průměru přes 16 do 20 mm</t>
  </si>
  <si>
    <t>https://podminky.urs.cz/item/CS_URS_2022_01/153271113</t>
  </si>
  <si>
    <t>"zmonolitnění římsy s rámovým prefabrikátem dle výrobní dokumentace"</t>
  </si>
  <si>
    <t>"pravá římsa, předpoklad 2x11ks" 22</t>
  </si>
  <si>
    <t>"levá římsa, předpoklad 2x11ks" 22</t>
  </si>
  <si>
    <t>334213221</t>
  </si>
  <si>
    <t>Zdivo mostů z pravidelných kamenů na maltu, objem jednoho kamene přes 0,02 m3</t>
  </si>
  <si>
    <t>14420174</t>
  </si>
  <si>
    <t>Zdivo pilířů, opěr a křídel mostů z lomového kamene štípaného nebo ručně vybíraného na maltu z pravidelných kamenů (na vazbu) objemu 1 kusu kamene přes 0,02 m3</t>
  </si>
  <si>
    <t>https://podminky.urs.cz/item/CS_URS_2022_01/334213221</t>
  </si>
  <si>
    <t>"tížní zídky L1,L2,P1,P2, měřeno digitálně, výkres 2.5.1"</t>
  </si>
  <si>
    <t xml:space="preserve">"dříky"  2*3,24*0,6+2*3,78*0,6 </t>
  </si>
  <si>
    <t>"základ" 2*1,75*0,80*(1,80+1,90)</t>
  </si>
  <si>
    <t>51</t>
  </si>
  <si>
    <t>334213912</t>
  </si>
  <si>
    <t>Příplatek k cenám zdiva mostů z kamene na maltu za oboustranné lícování zdiva</t>
  </si>
  <si>
    <t>-621315567</t>
  </si>
  <si>
    <t>Zdivo pilířů, opěr a křídel mostů z lomového kamene štípaného nebo ručně vybíraného na maltu Příplatek k cenám za lícování zdiva oboustranné</t>
  </si>
  <si>
    <t>https://podminky.urs.cz/item/CS_URS_2022_01/334213912</t>
  </si>
  <si>
    <t>334213921</t>
  </si>
  <si>
    <t>Příplatek k cenám zdiva mostů z kamene na maltu za vytvoření hrany rohu, vodorovná hrana</t>
  </si>
  <si>
    <t>-27336258</t>
  </si>
  <si>
    <t>Zdivo pilířů, opěr a křídel mostů z lomového kamene štípaného nebo ručně vybíraného na maltu Příplatek k cenám za vytvoření hrany zdiva (rohu) vodorovné</t>
  </si>
  <si>
    <t>https://podminky.urs.cz/item/CS_URS_2022_01/334213921</t>
  </si>
  <si>
    <t>"zeď 1P, 2P, šikmá hrana sklon 1:1,5" 2*1,9</t>
  </si>
  <si>
    <t>"zeď 1L, 2L, šikmá hrana sklon 1:2" 2*2,1</t>
  </si>
  <si>
    <t>53</t>
  </si>
  <si>
    <t>334213922</t>
  </si>
  <si>
    <t>Příplatek k cenám zdiva mostů z kamene na maltu za vytvoření hrany rohu, svislá hrana</t>
  </si>
  <si>
    <t>901245625</t>
  </si>
  <si>
    <t>Zdivo pilířů, opěr a křídel mostů z lomového kamene štípaného nebo ručně vybíraného na maltu Příplatek k cenám za vytvoření hrany zdiva (rohu) svislé</t>
  </si>
  <si>
    <t>https://podminky.urs.cz/item/CS_URS_2022_01/334213922</t>
  </si>
  <si>
    <t>"zeď 1P, 2P, svislá hrana " 3,0+1,8</t>
  </si>
  <si>
    <t>"zeď 1L, 2L, svislá hrana" 3,0+2,0</t>
  </si>
  <si>
    <t>388995113</t>
  </si>
  <si>
    <t>Montáž kabelovodu HDPE do konstrukce římsy tvaru žlab s víkem</t>
  </si>
  <si>
    <t>-1221455543</t>
  </si>
  <si>
    <t>Montáž tvarovky kabelovodu HDPE do konstrukce římsy tvaru žlab s víkem</t>
  </si>
  <si>
    <t>https://podminky.urs.cz/item/CS_URS_2022_01/388995113</t>
  </si>
  <si>
    <t>P</t>
  </si>
  <si>
    <t>Poznámka k položce:_x000D_
Pokládka plasatové kabelové chráničky do štěrkového lože s výběhem do trati</t>
  </si>
  <si>
    <t>55</t>
  </si>
  <si>
    <t>34575152</t>
  </si>
  <si>
    <t>žlab kabelový s víkem PVC (200x126)</t>
  </si>
  <si>
    <t>-668691052</t>
  </si>
  <si>
    <t>4,762*1,05 'Přepočtené koeficientem množství</t>
  </si>
  <si>
    <t>389121113</t>
  </si>
  <si>
    <t>Osazení dílců rámové konstrukce propustků a podchodů hmotnosti do 25 t</t>
  </si>
  <si>
    <t>72</t>
  </si>
  <si>
    <t>Osazení dílců rámové konstrukce propustků a podchodů hmotnosti jednotlivě přes 10 do 25 t</t>
  </si>
  <si>
    <t>https://podminky.urs.cz/item/CS_URS_2022_01/389121113</t>
  </si>
  <si>
    <t>"rámové prefabrikáty, 3ks, 11,2t/ks" 3</t>
  </si>
  <si>
    <t>57</t>
  </si>
  <si>
    <t>59383443.R</t>
  </si>
  <si>
    <t>propust rámová s přípravou pro zmonolitnění 2,00x3,40x2,40m</t>
  </si>
  <si>
    <t>-1903631221</t>
  </si>
  <si>
    <t>ŽB rám včetně výztuže, manipulačních závěsů a integrovaného těsnění spojů, mazadla.</t>
  </si>
  <si>
    <t>"vnější rozměry - délka x šířka x výška, světlá šířka 3,00m x světlá výška 2,00m, 11,2t/ks" 3</t>
  </si>
  <si>
    <t>389361001</t>
  </si>
  <si>
    <t>Doplňující výztuž prefabrikovaných konstrukcí z betonářské oceli</t>
  </si>
  <si>
    <t>76</t>
  </si>
  <si>
    <t>Doplňující výztuž prefabrikovaných konstrukcí pro každý druh a stavební díl z betonářské oceli</t>
  </si>
  <si>
    <t>https://podminky.urs.cz/item/CS_URS_2022_01/389361001</t>
  </si>
  <si>
    <t>"dle přílohy výrobní dokumentace "</t>
  </si>
  <si>
    <t>"doplňková výztuž ve spojích rámů, 2 spáry, předpoklad 43,0kg/spára" 2*43,00/1000</t>
  </si>
  <si>
    <t>59</t>
  </si>
  <si>
    <t>389381001</t>
  </si>
  <si>
    <t>Dobetonování prefabrikovaných konstrukcí</t>
  </si>
  <si>
    <t>78</t>
  </si>
  <si>
    <t>https://podminky.urs.cz/item/CS_URS_2022_01/389381001</t>
  </si>
  <si>
    <t>"dle výrobní dokumentace"</t>
  </si>
  <si>
    <t>"betonová zálivka kapes mezi rámy, předpokladaná velikost kapsy š=0,22 x v=0,22"</t>
  </si>
  <si>
    <t>0,05*2,70*2*2</t>
  </si>
  <si>
    <t>60</t>
  </si>
  <si>
    <t>389121111</t>
  </si>
  <si>
    <t>Osazení dílců rámové konstrukce propustků a podchodů hmotnosti do 5 t</t>
  </si>
  <si>
    <t>1197430168</t>
  </si>
  <si>
    <t>Osazení dílců rámové konstrukce propustků a podchodů hmotnosti jednotlivě do 5 t</t>
  </si>
  <si>
    <t>https://podminky.urs.cz/item/CS_URS_2022_01/389121111</t>
  </si>
  <si>
    <t>"prefabrikáty přechodových zídek, 3,150t/ks" 4</t>
  </si>
  <si>
    <t>61</t>
  </si>
  <si>
    <t>593.R</t>
  </si>
  <si>
    <t>římsová zídka, železobetonová, dl. 3,00m,  3,150t/ks</t>
  </si>
  <si>
    <t>219852470</t>
  </si>
  <si>
    <t>"výkres č. 2.5.1 - římsová zídka , 2ks levá+ 2ks pravá" 4</t>
  </si>
  <si>
    <t>Vodorovné konstrukce</t>
  </si>
  <si>
    <t>451315136</t>
  </si>
  <si>
    <t>Podkladní nebo výplňová vrstva z betonu C 20/25 tl do 200 mm</t>
  </si>
  <si>
    <t>1324508984</t>
  </si>
  <si>
    <t>Podkladní a výplňové vrstvy z betonu prostého tloušťky do 200 mm, z betonu C 20/25</t>
  </si>
  <si>
    <t>https://podminky.urs.cz/item/CS_URS_2022_01/451315136</t>
  </si>
  <si>
    <t>"podklad. beton dlažby"</t>
  </si>
  <si>
    <t>"dle pol. 465511" 55,214</t>
  </si>
  <si>
    <t>63</t>
  </si>
  <si>
    <t>451476121</t>
  </si>
  <si>
    <t>Podkladní vrstva plastbetonová tixotropní první vrstva tl 10 mm</t>
  </si>
  <si>
    <t>133224081</t>
  </si>
  <si>
    <t>Podkladní vrstva plastbetonová tixotropní, tloušťky do 10 mm první vrstva</t>
  </si>
  <si>
    <t>https://podminky.urs.cz/item/CS_URS_2022_01/451476121</t>
  </si>
  <si>
    <t xml:space="preserve">sloupky zábradlí </t>
  </si>
  <si>
    <t>"římsy na rámu"  2*3*0,26*0,22</t>
  </si>
  <si>
    <t>"římsy na křídlech" 4*2*0,26*0,22</t>
  </si>
  <si>
    <t>64</t>
  </si>
  <si>
    <t>451476122</t>
  </si>
  <si>
    <t>Podkladní vrstva plastbetonová tixotropní každá další vrstva tl 10 mm</t>
  </si>
  <si>
    <t>992930978</t>
  </si>
  <si>
    <t>Podkladní vrstva plastbetonová tixotropní, tloušťky do 10 mm každá další vrstva</t>
  </si>
  <si>
    <t>https://podminky.urs.cz/item/CS_URS_2022_01/451476122</t>
  </si>
  <si>
    <t>65</t>
  </si>
  <si>
    <t>457311114</t>
  </si>
  <si>
    <t>Vyrovnávací nebo spádový beton C 12/15 včetně úpravy povrchu</t>
  </si>
  <si>
    <t>84</t>
  </si>
  <si>
    <t>Vyrovnávací nebo spádový beton včetně úpravy povrchu C 12/15</t>
  </si>
  <si>
    <t>https://podminky.urs.cz/item/CS_URS_2022_01/457311114</t>
  </si>
  <si>
    <t>"spádový hubený beton uvnitř rámu, na vtoku výška = 0,208m, na výtoku výška 0,00m"</t>
  </si>
  <si>
    <t>"dle výrobní dokumentace, spodní příčle+ zvýšené boky podél stěn " 0,208*6,00/2*3,0 +2*(0,2+0,4)/2*0,2*6,0</t>
  </si>
  <si>
    <t>"spádový beton na vtoku, mezi prahem, rámem, zdí P3 a P4" (0,2+0,25)*3,1*2,0</t>
  </si>
  <si>
    <t>"spádový beton na výtoku, mezi rámem, prahem, zdí P1 a P2" 0,25*3,1*1,8</t>
  </si>
  <si>
    <t>458311131</t>
  </si>
  <si>
    <t>Filtrační vrstvy za opěrou z betonu drenážního hutněného po vrstvách</t>
  </si>
  <si>
    <t>86</t>
  </si>
  <si>
    <t>Výplňové klíny a filtrační vrstvy za opěrou z betonu hutněného po vrstvách filtračního drenážního</t>
  </si>
  <si>
    <t>https://podminky.urs.cz/item/CS_URS_2022_01/458311131</t>
  </si>
  <si>
    <t>"ZKPP vrstva z mezerovitého betonu" (4,25+3,4)*6,50*0,50</t>
  </si>
  <si>
    <t>67</t>
  </si>
  <si>
    <t>463211121</t>
  </si>
  <si>
    <t>Rovnanina z lomového kamene s vyplněním spár a dutin těženým kamenivem</t>
  </si>
  <si>
    <t>88</t>
  </si>
  <si>
    <t>Rovnanina z lomového kamene neopracovaného tříděného pro všechny tloušťky rovnaniny, bez vypracování líce s vyplněním spár a dutin těženým kamenivem</t>
  </si>
  <si>
    <t>https://podminky.urs.cz/item/CS_URS_2022_01/463211121</t>
  </si>
  <si>
    <t xml:space="preserve">"drenážní vrstva z kamenné rovnaniny" </t>
  </si>
  <si>
    <t>2*0,60*1,90*5,60</t>
  </si>
  <si>
    <t>68</t>
  </si>
  <si>
    <t>465511521</t>
  </si>
  <si>
    <t>Dlažba z lomového kamene do malty s vyplněním spár maltou a vyspárováním pl přes 20 m2 tl 200 mm</t>
  </si>
  <si>
    <t>90</t>
  </si>
  <si>
    <t>Dlažba z lomového kamene upraveného vodorovná nebo plocha ve sklonu do 1:2 s dodáním hmot do cementové malty, s vyplněním spár a s vyspárováním cementovou maltou v ploše přes 20 m2, tl. 200 mm</t>
  </si>
  <si>
    <t>https://podminky.urs.cz/item/CS_URS_2022_01/465511521</t>
  </si>
  <si>
    <t>"kamenná dlažba tl. 200mm"</t>
  </si>
  <si>
    <t>"na vtoku, měřeno digitálně, koef. sklonu 1,20" 1,20*(3,70+3,45)+5,20</t>
  </si>
  <si>
    <t>"na výtoku, měřeno digitálně, koef. sklonu 1,20"  1,20*(6,21+6,40)+6,40</t>
  </si>
  <si>
    <t>"uvnitř rámu" 3,10*6,42</t>
  </si>
  <si>
    <t>69</t>
  </si>
  <si>
    <t>465513256</t>
  </si>
  <si>
    <t>Dlažba svahu u opěr z upraveného lomového žulového kamene tl 250 mm do lože C 25/30 pl do 10 m2</t>
  </si>
  <si>
    <t>-674042049</t>
  </si>
  <si>
    <t>Dlažba svahu u mostních opěr z upraveného lomového žulového kamene s vyspárováním maltou MC 25, šíře spáry 15 mm do betonového lože C 25/30 tloušťky 250 mm, plochy do 10 m2</t>
  </si>
  <si>
    <t>https://podminky.urs.cz/item/CS_URS_2022_01/465513256</t>
  </si>
  <si>
    <t>"plochy vymezené přechodovými zídkami a rubem kamenných zídek" 4*10,0</t>
  </si>
  <si>
    <t>Úpravy povrchů, podlahy a osazování výplní</t>
  </si>
  <si>
    <t>70</t>
  </si>
  <si>
    <t>624631212</t>
  </si>
  <si>
    <t>Tmelení akrylátovým tmelem spár prefabrikovaných dílců š přes 15 do 20 mm včetně penetrace</t>
  </si>
  <si>
    <t>114</t>
  </si>
  <si>
    <t>Úprava vnějších spár obvodového pláště z prefabrikovaných dílců tmelení spáry včetně penetračního nátěru tmelem akrylátovým, šířky spáry přes 15 do 20 mm</t>
  </si>
  <si>
    <t>https://podminky.urs.cz/item/CS_URS_2022_01/624631212</t>
  </si>
  <si>
    <t xml:space="preserve">"dle přílohy 2.5.1" </t>
  </si>
  <si>
    <t>"těsnící tmely dilatačních spár mezi dílci"</t>
  </si>
  <si>
    <t>3*(3,50+3,50+3,50)</t>
  </si>
  <si>
    <t>71</t>
  </si>
  <si>
    <t>624631411</t>
  </si>
  <si>
    <t>Vyplnění spár prefabrikovaných dílců těsnicím provazcem z polyetylénu tl do 20 mm</t>
  </si>
  <si>
    <t>116</t>
  </si>
  <si>
    <t>Úprava vnějších spár obvodového pláště z prefabrikovaných dílců vyplnění spáry těsnicím provazcem z pěnového polyetylénu, šířky do 20 mm</t>
  </si>
  <si>
    <t>https://podminky.urs.cz/item/CS_URS_2022_01/624631411</t>
  </si>
  <si>
    <t>"dle přílohy 2.5.1"</t>
  </si>
  <si>
    <t>"výplň spár mezi rámy výplní z pružného plastu"</t>
  </si>
  <si>
    <t>628613611</t>
  </si>
  <si>
    <t>Žárové zinkování ponorem dílů ocelových konstrukcí mostů hmotnosti do 100 kg</t>
  </si>
  <si>
    <t>-2006325206</t>
  </si>
  <si>
    <t>Žárové zinkování ponorem dílů ocelových konstrukcí mostů hmotnosti dílců do 100 kg</t>
  </si>
  <si>
    <t>https://podminky.urs.cz/item/CS_URS_2022_01/628613611</t>
  </si>
  <si>
    <t>14*7,53</t>
  </si>
  <si>
    <t>14,7*7,09</t>
  </si>
  <si>
    <t>29,6*3,77</t>
  </si>
  <si>
    <t>14,8*4,57</t>
  </si>
  <si>
    <t>73</t>
  </si>
  <si>
    <t>628633111</t>
  </si>
  <si>
    <t>Spárování kamenného zdiva mostů aktivovanou maltou spára hl do 40 mm dl do 6 m/m2</t>
  </si>
  <si>
    <t>-1847820694</t>
  </si>
  <si>
    <t>Spárování zdiva pilířů, opěr a křídel mostů z lomového kamene aktivovanou maltou, hloubky do 40 mm délka spáry na 1 m2 upravované plochy do 6 m</t>
  </si>
  <si>
    <t>https://podminky.urs.cz/item/CS_URS_2022_01/628633111</t>
  </si>
  <si>
    <t>"spárování kamenného zdiva zídek" 2*2,0*(2,0+3,0)/2</t>
  </si>
  <si>
    <t>2*1,8*(1,8+3,0)/2</t>
  </si>
  <si>
    <t>Trubní vedení</t>
  </si>
  <si>
    <t>74</t>
  </si>
  <si>
    <t>895811111.R</t>
  </si>
  <si>
    <t>Zřízení jímky z betonových skruží Ø 600 mm pro čerpání vody během výstavby.</t>
  </si>
  <si>
    <t>118</t>
  </si>
  <si>
    <t>Poznámka k položce:_x000D_
Poznámka k položce: V ceně položky jsou započteny veškeré zemní a pomocné práce spojené se zřízením čerpacích jímek a jejich následným odstraněním.</t>
  </si>
  <si>
    <t>"čerpací jímky pro odčerpání vody během výkopových prací" 1,00</t>
  </si>
  <si>
    <t>Ostatní konstrukce a práce, bourání</t>
  </si>
  <si>
    <t>75</t>
  </si>
  <si>
    <t>911121211</t>
  </si>
  <si>
    <t>Výroba ocelového zábradli při opravách mostů</t>
  </si>
  <si>
    <t>1521227290</t>
  </si>
  <si>
    <t>Oprava ocelového zábradlí svařovaného nebo šroubovaného výroba</t>
  </si>
  <si>
    <t>https://podminky.urs.cz/item/CS_URS_2022_01/911121211</t>
  </si>
  <si>
    <t>Poznámka k položce:_x000D_
Výroba zábradlí s patníi plechy</t>
  </si>
  <si>
    <t>4*1,800 + 2*3,800</t>
  </si>
  <si>
    <t>911121311</t>
  </si>
  <si>
    <t>Montáž ocelového zábradli při opravách mostů</t>
  </si>
  <si>
    <t>-1586414391</t>
  </si>
  <si>
    <t>Oprava ocelového zábradlí svařovaného nebo šroubovaného montáž</t>
  </si>
  <si>
    <t>https://podminky.urs.cz/item/CS_URS_2022_01/911121311</t>
  </si>
  <si>
    <t>Poznámka k položce:_x000D_
Osazení zábradlí s patními plechy</t>
  </si>
  <si>
    <t>77</t>
  </si>
  <si>
    <t>13011066</t>
  </si>
  <si>
    <t>úhelník ocelový rovnostranný jakost S235JR (11 375) 60x60x5mm</t>
  </si>
  <si>
    <t>1686136584</t>
  </si>
  <si>
    <t>14,8*4,57/1000*1,05</t>
  </si>
  <si>
    <t>13010420</t>
  </si>
  <si>
    <t>úhelník ocelový rovnostranný jakost S235JR (11 375) 50x50x5mm</t>
  </si>
  <si>
    <t>-829379260</t>
  </si>
  <si>
    <t>29,6*3,77/1000*1,05</t>
  </si>
  <si>
    <t>79</t>
  </si>
  <si>
    <t>13010812</t>
  </si>
  <si>
    <t>ocel profilová jakost S235JR (11 375) průřez U (UPN) 65</t>
  </si>
  <si>
    <t>675083126</t>
  </si>
  <si>
    <t>14,7*7,09/1000*1,05</t>
  </si>
  <si>
    <t>80</t>
  </si>
  <si>
    <t>13010330</t>
  </si>
  <si>
    <t>tyč ocelová plochá jakost S235JR (11 375) 200x20mm</t>
  </si>
  <si>
    <t>-2070297065</t>
  </si>
  <si>
    <t>Poznámka k položce:_x000D_
Patní plech 14 ks 20*200*240</t>
  </si>
  <si>
    <t>14*7,53/1000*1,05</t>
  </si>
  <si>
    <t>81</t>
  </si>
  <si>
    <t>311. R</t>
  </si>
  <si>
    <t>krytka matice M 16, plastová, černá</t>
  </si>
  <si>
    <t>30651382</t>
  </si>
  <si>
    <t>"kotevní šrouby zábradlí - římsy" 2*3*4</t>
  </si>
  <si>
    <t>"kotevní šrouby zábradlí - křídla" 4*2*4</t>
  </si>
  <si>
    <t>82</t>
  </si>
  <si>
    <t>31111020</t>
  </si>
  <si>
    <t>matice nerezová šestihranná M16</t>
  </si>
  <si>
    <t>100 kus</t>
  </si>
  <si>
    <t>-1585259974</t>
  </si>
  <si>
    <t>římsy</t>
  </si>
  <si>
    <t>"rektifikační" 2*3*4/1000</t>
  </si>
  <si>
    <t>"kotevní" 2*3*4/1000</t>
  </si>
  <si>
    <t>křídla</t>
  </si>
  <si>
    <t>"rektifikační" 4*2*4/1000</t>
  </si>
  <si>
    <t>"kotevní" 4*2*4/1000</t>
  </si>
  <si>
    <t>83</t>
  </si>
  <si>
    <t>31120008</t>
  </si>
  <si>
    <t>podložka DIN 125-A ZB D 16mm</t>
  </si>
  <si>
    <t>1148467905</t>
  </si>
  <si>
    <t>919726123</t>
  </si>
  <si>
    <t>Geotextilie pro ochranu, separaci a filtraci netkaná měrná hm přes 300 do 500 g/m2</t>
  </si>
  <si>
    <t>-1861219888</t>
  </si>
  <si>
    <t>Geotextilie netkaná pro ochranu, separaci nebo filtraci měrná hmotnost přes 300 do 500 g/m2</t>
  </si>
  <si>
    <t>https://podminky.urs.cz/item/CS_URS_2022_01/919726123</t>
  </si>
  <si>
    <t>"geotextilie pod silničními panely tl. 50mm, v ose koleje=1,0m+1,0m, vně koleje=2,0m+0,5m" (1,0+1,0+2,0+0,5)*30,0*1,1</t>
  </si>
  <si>
    <t>85</t>
  </si>
  <si>
    <t>59381009</t>
  </si>
  <si>
    <t>panel silniční 3,00x1,00x0,15m</t>
  </si>
  <si>
    <t>1630618151</t>
  </si>
  <si>
    <t>počet panelů celkem:  3,0*30,0=90m2 = 30ks panelů</t>
  </si>
  <si>
    <t>"obrátkovost 3x - 30/3" 10</t>
  </si>
  <si>
    <t>919726125</t>
  </si>
  <si>
    <t>Geotextilie pro ochranu, separaci a filtraci netkaná měrná hm přes 800 do 1000 g/m2</t>
  </si>
  <si>
    <t>120</t>
  </si>
  <si>
    <t>Geotextilie netkaná pro ochranu, separaci nebo filtraci měrná hmotnost přes 800 do 1 000 g/m2</t>
  </si>
  <si>
    <t>https://podminky.urs.cz/item/CS_URS_2022_01/919726125</t>
  </si>
  <si>
    <t>"geotextilie min. 800g/m2 kolem drenáže"</t>
  </si>
  <si>
    <t>2*1,60*6,50</t>
  </si>
  <si>
    <t>"geotextilie kolem rovnaniny - min. 800g/m2"</t>
  </si>
  <si>
    <t>2*1,75*6,50</t>
  </si>
  <si>
    <t>87</t>
  </si>
  <si>
    <t>936942211</t>
  </si>
  <si>
    <t>Zhotovení tabulky s letopočtem opravy mostu vložením šablony do bednění</t>
  </si>
  <si>
    <t>122</t>
  </si>
  <si>
    <t>Zhotovení tabulky s letopočtem opravy nebo větší údržby vložením šablony do bednění</t>
  </si>
  <si>
    <t>https://podminky.urs.cz/item/CS_URS_2022_01/936942211</t>
  </si>
  <si>
    <t>"dle TZ"</t>
  </si>
  <si>
    <t>"letopočet do matrice do bednění"</t>
  </si>
  <si>
    <t>"letopočet na římse" 1,00</t>
  </si>
  <si>
    <t>962021112</t>
  </si>
  <si>
    <t>Bourání mostních zdí a pilířů z kamene</t>
  </si>
  <si>
    <t>124</t>
  </si>
  <si>
    <t>Bourání mostních konstrukcí zdiva a pilířů z kamene nebo cihel</t>
  </si>
  <si>
    <t>https://podminky.urs.cz/item/CS_URS_2022_01/962021112</t>
  </si>
  <si>
    <t xml:space="preserve">"dle výpočtů projektanta" </t>
  </si>
  <si>
    <t>"klenba+čelní zdi+křídla" 10,00*5,20+0,5*9,00+4*1,50*4,50</t>
  </si>
  <si>
    <t>89</t>
  </si>
  <si>
    <t>963051111</t>
  </si>
  <si>
    <t>Bourání mostní nosné konstrukce z ŽB</t>
  </si>
  <si>
    <t>126</t>
  </si>
  <si>
    <t>Bourání mostních konstrukcí nosných konstrukcí ze železového betonu</t>
  </si>
  <si>
    <t>https://podminky.urs.cz/item/CS_URS_2022_01/963051111</t>
  </si>
  <si>
    <t>"žb římsa" 0,25*9,00</t>
  </si>
  <si>
    <t>966075141</t>
  </si>
  <si>
    <t>Odstranění kovového zábradlí vcelku</t>
  </si>
  <si>
    <t>128</t>
  </si>
  <si>
    <t>Odstranění různých konstrukcí na mostech kovového zábradlí vcelku</t>
  </si>
  <si>
    <t>https://podminky.urs.cz/item/CS_URS_2022_01/966075141</t>
  </si>
  <si>
    <t>"demontáž starého zábradlí" 9,00+8,50</t>
  </si>
  <si>
    <t>91</t>
  </si>
  <si>
    <t>992114111</t>
  </si>
  <si>
    <t>Vodorovné přemístění mostních dílců z ŽB na vzdálenost 1000 m hmotnosti do 5 t</t>
  </si>
  <si>
    <t>621613167</t>
  </si>
  <si>
    <t>Vodorovné přemístění mostních dílců vzdálenosti přesunu do 1 000 m do 5 t</t>
  </si>
  <si>
    <t>https://podminky.urs.cz/item/CS_URS_2022_01/992114111</t>
  </si>
  <si>
    <t>"staveništní přesun přechodových zídek" 4,00</t>
  </si>
  <si>
    <t>92</t>
  </si>
  <si>
    <t>992114113</t>
  </si>
  <si>
    <t>Vodorovné přemístění mostních dílců z ŽB na vzdálenost 1000 m hmotnosti přes 10 do 25 t</t>
  </si>
  <si>
    <t>130</t>
  </si>
  <si>
    <t>Vodorovné přemístění mostních dílců vzdálenosti přesunu do 1 000 m přes 10 do 25 t</t>
  </si>
  <si>
    <t>https://podminky.urs.cz/item/CS_URS_2022_01/992114113</t>
  </si>
  <si>
    <t>"staveništní přesun rámových prefabrikátů" 3,00</t>
  </si>
  <si>
    <t>93</t>
  </si>
  <si>
    <t>9133450.R</t>
  </si>
  <si>
    <t>Nivelační značky kovové</t>
  </si>
  <si>
    <t>134</t>
  </si>
  <si>
    <t>Poznámka k položce:_x000D_
Poznámka k položce: - dodání a osazení nivelační značky včetně nutných zemních prací, vrtání, zalití značky zálivkou apod. - vnitrostaveništní a mimostaveništní dopravu</t>
  </si>
  <si>
    <t>"dle přílohy 2.6.1"</t>
  </si>
  <si>
    <t>"nivelační značky na římsách včetně osazení" 4,00</t>
  </si>
  <si>
    <t>997</t>
  </si>
  <si>
    <t>Přesun sutě</t>
  </si>
  <si>
    <t>94</t>
  </si>
  <si>
    <t>997013501</t>
  </si>
  <si>
    <t>Odvoz suti a vybouraných hmot na skládku nebo meziskládku do 1 km se složením</t>
  </si>
  <si>
    <t>136</t>
  </si>
  <si>
    <t>Odvoz suti a vybouraných hmot na skládku nebo meziskládku se složením, na vzdálenost do 1 km</t>
  </si>
  <si>
    <t>https://podminky.urs.cz/item/CS_URS_2022_01/997013501</t>
  </si>
  <si>
    <t>95</t>
  </si>
  <si>
    <t>997013509</t>
  </si>
  <si>
    <t>Příplatek k odvozu suti a vybouraných hmot na skládku ZKD 1 km přes 1 km</t>
  </si>
  <si>
    <t>138</t>
  </si>
  <si>
    <t>Odvoz suti a vybouraných hmot na skládku nebo meziskládku se složením, na vzdálenost Příplatek k ceně za každý další i započatý 1 km přes 1 km</t>
  </si>
  <si>
    <t>https://podminky.urs.cz/item/CS_URS_2022_01/997013509</t>
  </si>
  <si>
    <t>"odvoz na skládku ve vzdálenosti 17 km"</t>
  </si>
  <si>
    <t>16,00*279,299</t>
  </si>
  <si>
    <t>96</t>
  </si>
  <si>
    <t>997013602</t>
  </si>
  <si>
    <t>Poplatek za uložení na skládce (skládkovné) stavebního odpadu železobetonového kód odpadu 17 01 01</t>
  </si>
  <si>
    <t>140</t>
  </si>
  <si>
    <t>Poplatek za uložení stavebního odpadu na skládce (skládkovné) z armovaného betonu zatříděného do Katalogu odpadů pod kódem 17 01 01</t>
  </si>
  <si>
    <t>https://podminky.urs.cz/item/CS_URS_2022_01/997013602</t>
  </si>
  <si>
    <t>"dle pol. 96305, 2,40t/m3" 2,25*2,40</t>
  </si>
  <si>
    <t>97</t>
  </si>
  <si>
    <t>997013655</t>
  </si>
  <si>
    <t>142</t>
  </si>
  <si>
    <t>https://podminky.urs.cz/item/CS_URS_2022_01/997013655</t>
  </si>
  <si>
    <t>"dle pol. 962021,  2,49t/m3" 83,5*2,49</t>
  </si>
  <si>
    <t>98</t>
  </si>
  <si>
    <t>997013841</t>
  </si>
  <si>
    <t>Poplatek za uložení na skládce (skládkovné) odpadu po otryskávání bez obsahu nebezpečných látek kód odpadu 12 01 17</t>
  </si>
  <si>
    <t>-1256047097</t>
  </si>
  <si>
    <t>Poplatek za uložení stavebního odpadu na skládce (skládkovné) odpadního materiálu po otryskávání bez obsahu nebezpečných látek zatříděného do Katalogu odpadů pod kódem 12 01 17</t>
  </si>
  <si>
    <t>https://podminky.urs.cz/item/CS_URS_2022_01/997013841</t>
  </si>
  <si>
    <t>"abrazivo -PKO zábradlí" 0,754</t>
  </si>
  <si>
    <t>998</t>
  </si>
  <si>
    <t>Přesun hmot</t>
  </si>
  <si>
    <t>99</t>
  </si>
  <si>
    <t>998241021</t>
  </si>
  <si>
    <t>Přesun hmot pro dráhy kolejové jakéhokoliv rozsahu dopravní vzdálenost do 5000 m</t>
  </si>
  <si>
    <t>822567038</t>
  </si>
  <si>
    <t>Přesun hmot pro dráhy kolejové jakéhokoliv rozsahu dopravní vzdálenost do 5 000 m</t>
  </si>
  <si>
    <t>https://podminky.urs.cz/item/CS_URS_2022_01/998241021</t>
  </si>
  <si>
    <t>"Celkové množství = 618,778t, snížené o hmotnost ŽB prefabrikátů" 618,778</t>
  </si>
  <si>
    <t>"rámy" -3*11,2</t>
  </si>
  <si>
    <t>"přechodové zídky" -4*3,150</t>
  </si>
  <si>
    <t>PSV</t>
  </si>
  <si>
    <t>Práce a dodávky PSV</t>
  </si>
  <si>
    <t>711</t>
  </si>
  <si>
    <t>Izolace proti vodě, vlhkosti a plynům</t>
  </si>
  <si>
    <t>100</t>
  </si>
  <si>
    <t>711112001</t>
  </si>
  <si>
    <t>Provedení izolace proti zemní vlhkosti svislé za studena nátěrem penetračním</t>
  </si>
  <si>
    <t>146</t>
  </si>
  <si>
    <t>Provedení izolace proti zemní vlhkosti natěradly a tmely za studena na ploše svislé S nátěrem penetračním</t>
  </si>
  <si>
    <t>https://podminky.urs.cz/item/CS_URS_2022_01/711112001</t>
  </si>
  <si>
    <t>"penetrační adhézní nátěr - izolace rámu" 10,30*6,20</t>
  </si>
  <si>
    <t>"penetrační adhézní nátěr - izolace dna rámu" 4,50*6,20</t>
  </si>
  <si>
    <t>"1xALP - penetrační nátěr podkl. betonu drenáže" 2*2,40*8,00</t>
  </si>
  <si>
    <t>"1xALP - penetrační nátěr prefa. říms. zídek" 4*2,30*3,00</t>
  </si>
  <si>
    <t>101</t>
  </si>
  <si>
    <t>11163150</t>
  </si>
  <si>
    <t>lak penetrační asfaltový</t>
  </si>
  <si>
    <t>148</t>
  </si>
  <si>
    <t>157,76*0,0003 "Přepočtené koeficientem množství</t>
  </si>
  <si>
    <t>102</t>
  </si>
  <si>
    <t>711112002</t>
  </si>
  <si>
    <t>Provedení izolace proti zemní vlhkosti svislé za studena lakem asfaltovým</t>
  </si>
  <si>
    <t>150</t>
  </si>
  <si>
    <t>Provedení izolace proti zemní vlhkosti natěradly a tmely za studena na ploše svislé S nátěrem lakem asfaltovým</t>
  </si>
  <si>
    <t>https://podminky.urs.cz/item/CS_URS_2022_01/711112002</t>
  </si>
  <si>
    <t>"2xALN - hydroizol. nátěr podkl. betonu drenáže" 2*2*2,40*8,00</t>
  </si>
  <si>
    <t>"2xALN - hydroizol. nátěr prefa. říms. zídek" 2*4*2,30*3,00</t>
  </si>
  <si>
    <t>103</t>
  </si>
  <si>
    <t>11163152</t>
  </si>
  <si>
    <t>lak hydroizolační asfaltový</t>
  </si>
  <si>
    <t>152</t>
  </si>
  <si>
    <t>132*0,00045 "Přepočtené koeficientem množství</t>
  </si>
  <si>
    <t>104</t>
  </si>
  <si>
    <t>711112132</t>
  </si>
  <si>
    <t>Provedení izolace proti zemní vlhkosti svislé za studena nástřikem tloušťky 3 mm</t>
  </si>
  <si>
    <t>154</t>
  </si>
  <si>
    <t>Provedení izolace proti zemní vlhkosti natěradly a tmely za studena na ploše svislé S nástřikem nebo plastickým nátěrem, tl. 3 mm</t>
  </si>
  <si>
    <t>https://podminky.urs.cz/item/CS_URS_2022_01/711112132</t>
  </si>
  <si>
    <t xml:space="preserve">"stříkaná bezešvá izolace" </t>
  </si>
  <si>
    <t>"izolace rámu" 10,30*6,20</t>
  </si>
  <si>
    <t>"izolace dna rámu" 4,50*6,20</t>
  </si>
  <si>
    <t>"isolace rubu říms" 2*(0,2+0,6+0,25)*3,5</t>
  </si>
  <si>
    <t>"isolace spádového betonu pod příčnou drenáží, Jeseník" 3,0*6,5</t>
  </si>
  <si>
    <t>"isolace spádového betonu pod příčnou drenáží, Hanušovice" 2,6*6,5</t>
  </si>
  <si>
    <t>105</t>
  </si>
  <si>
    <t>24617152.R</t>
  </si>
  <si>
    <t>tekutá těsnící hydroizolační hmota na bázi polyuretanu aplikace nástřikem do spodní stavby, tl. vrstvy 5 mm.</t>
  </si>
  <si>
    <t>156</t>
  </si>
  <si>
    <t>135,51*6,0 "Přepočtené koeficientem množství</t>
  </si>
  <si>
    <t>106</t>
  </si>
  <si>
    <t>711491272</t>
  </si>
  <si>
    <t>Provedení doplňků izolace proti vodě na ploše svislé z textilií vrstva ochranná</t>
  </si>
  <si>
    <t>160</t>
  </si>
  <si>
    <t>Provedení doplňků izolace proti vodě textilií na ploše svislé S vrstva ochranná</t>
  </si>
  <si>
    <t>https://podminky.urs.cz/item/CS_URS_2022_01/711491272</t>
  </si>
  <si>
    <t>"geotextílie 600g/m2"</t>
  </si>
  <si>
    <t>"izolace rámu" 2*3,40*6,20+3,50*6,20</t>
  </si>
  <si>
    <t>107</t>
  </si>
  <si>
    <t>711491177</t>
  </si>
  <si>
    <t>Připevnění doplňků izolace proti vodě nerezovou lištou</t>
  </si>
  <si>
    <t>1348548782</t>
  </si>
  <si>
    <t>Provedení doplňků izolace proti vodě textilií připevnění izolace nerezovou lištou</t>
  </si>
  <si>
    <t>https://podminky.urs.cz/item/CS_URS_2022_01/711491177</t>
  </si>
  <si>
    <t>"římsy na rámu" 2*3,45</t>
  </si>
  <si>
    <t>108</t>
  </si>
  <si>
    <t>13756655.R</t>
  </si>
  <si>
    <t xml:space="preserve">pásnice nerezová 50/5 - (kotvení izolace),v jakost W.-Nr.1.4301 </t>
  </si>
  <si>
    <t>-124825547</t>
  </si>
  <si>
    <t>pásnice nerezová 50/5 - (kotvení izolace),v jakost W.-Nr.1.4301</t>
  </si>
  <si>
    <t>"včetně prořezu 5%, hmotnost 1,963kg/m"   2*3,45*1,963*1,05</t>
  </si>
  <si>
    <t>109</t>
  </si>
  <si>
    <t>59030055.R</t>
  </si>
  <si>
    <t>vrut nerezový se šestihrannou hlavou 8x60mm, včetně hmoždinky</t>
  </si>
  <si>
    <t>-1720467374</t>
  </si>
  <si>
    <t>"vzdálenost kotvících prvků max. 300mm" 13*2</t>
  </si>
  <si>
    <t>110</t>
  </si>
  <si>
    <t>69311083</t>
  </si>
  <si>
    <t>geotextilie netkaná separační, ochranná, filtrační, drenážní PP 600g/m2</t>
  </si>
  <si>
    <t>162</t>
  </si>
  <si>
    <t>91,76*1,05 "Přepočtené koeficientem množství</t>
  </si>
  <si>
    <t>111</t>
  </si>
  <si>
    <t>711491273</t>
  </si>
  <si>
    <t>Provedení izolace proti zemní vlhkosti svislé z nopové fólie</t>
  </si>
  <si>
    <t>164</t>
  </si>
  <si>
    <t>Provedení izolace proti zemní vlhkosti nopovou fólií na ploše svislé S z nopové fólie</t>
  </si>
  <si>
    <t>https://podminky.urs.cz/item/CS_URS_2022_01/711491273</t>
  </si>
  <si>
    <t>"dle skladby izolací"</t>
  </si>
  <si>
    <t>"nopová fólie na zasypanou stranu kamenných zídek"</t>
  </si>
  <si>
    <t>"měřeno digitálně" 2*(4,30+4,40)</t>
  </si>
  <si>
    <t>112</t>
  </si>
  <si>
    <t>28323005</t>
  </si>
  <si>
    <t>fólie profilovaná (nopová) drenážní HDPE s výškou nopů 8mm</t>
  </si>
  <si>
    <t>166</t>
  </si>
  <si>
    <t>17,4*1,2 "Přepočtené koeficientem množství</t>
  </si>
  <si>
    <t>113</t>
  </si>
  <si>
    <t>71113001.R</t>
  </si>
  <si>
    <t>Ochrana izolace běžných kcí. pevná stěn z extrudovaného polystyrénu tl. 50 mm.</t>
  </si>
  <si>
    <t>168</t>
  </si>
  <si>
    <t>Poznámka k položce:_x000D_
Poznámka k položce:  V ceně je zahrnut veškerý materiál, výrobky a polotovary, včetně mimostaveništní a vnitrostaveništní dopravy (rovněž přesuny), včetně naložení a složení, případně s uložením a potřebná lešení a podpěrné konstrukce. Montáž ochranné vrstvy z polystyrenu včetně spojovacího materiálu.</t>
  </si>
  <si>
    <t>"izolace XPS tl. 50mm za rovnaninou"</t>
  </si>
  <si>
    <t>998711101</t>
  </si>
  <si>
    <t>Přesun hmot tonážní pro izolace proti vodě, vlhkosti a plynům v objektech v do 6 m</t>
  </si>
  <si>
    <t>170</t>
  </si>
  <si>
    <t>Přesun hmot pro izolace proti vodě, vlhkosti a plynům stanovený z hmotnosti přesunovaného materiálu vodorovná dopravní vzdálenost do 50 m v objektech výšky do 6 m</t>
  </si>
  <si>
    <t>https://podminky.urs.cz/item/CS_URS_2022_01/998711101</t>
  </si>
  <si>
    <t>789</t>
  </si>
  <si>
    <t>Povrchové úpravy ocelových konstrukcí a technologických zařízení</t>
  </si>
  <si>
    <t>115</t>
  </si>
  <si>
    <t>789212122</t>
  </si>
  <si>
    <t>Provedení otryskání zařízení členitých stupeň zarezavění B stupeň přípravy Sa 2 1/2</t>
  </si>
  <si>
    <t>-2103502601</t>
  </si>
  <si>
    <t>Provedení otryskání povrchů zařízení suché abrazivní tryskání, s povrchem členitým stupeň zarezavění B, stupeň přípravy Sa 2½</t>
  </si>
  <si>
    <t>https://podminky.urs.cz/item/CS_URS_2022_01/789212122</t>
  </si>
  <si>
    <t>Zábradlí</t>
  </si>
  <si>
    <t>"horní madlo" 14,8*(4*0,06+2*0,005)</t>
  </si>
  <si>
    <t>" příčle L50/5" 29,8*( 4*0,05+2*0,005)</t>
  </si>
  <si>
    <t>"sloupky U65" 14,70*(0,065*2+0,042*4)</t>
  </si>
  <si>
    <t>"patní plechy P20/200/240" (6+8)* 0,2*0,24*2+(0,2+0,24)*2*0,02</t>
  </si>
  <si>
    <t>421R18101</t>
  </si>
  <si>
    <t>abrazivo TRYMAT, pytlované na paletách</t>
  </si>
  <si>
    <t>-1316979674</t>
  </si>
  <si>
    <t>Poznámka k položce:_x000D_
vydatnost abraziva 0,048 t/m2</t>
  </si>
  <si>
    <t>"sweeping, spotřeba 15kg/m2" 15,701*0,015</t>
  </si>
  <si>
    <t>"otryskání před žárovým zinkováním, spotřeba 48kg/m2" 15,701*0,048</t>
  </si>
  <si>
    <t>117</t>
  </si>
  <si>
    <t>789322111</t>
  </si>
  <si>
    <t>Zhotovení nátěru ocelových konstrukcí třídy II jednosložkového základního tl do 80 µm</t>
  </si>
  <si>
    <t>685941</t>
  </si>
  <si>
    <t>Zhotovení nátěru ocelových konstrukcí třídy II jednosložkového základního, tloušťky do 80 μm</t>
  </si>
  <si>
    <t>https://podminky.urs.cz/item/CS_URS_2022_01/789322111</t>
  </si>
  <si>
    <t>Poznámka k položce:_x000D_
Základní nátěr</t>
  </si>
  <si>
    <t>15,701</t>
  </si>
  <si>
    <t>789322116</t>
  </si>
  <si>
    <t>Zhotovení nátěru ocelových konstrukcí třídy II jednosložkového mezivrstvy tl do 80 μm</t>
  </si>
  <si>
    <t>1978644085</t>
  </si>
  <si>
    <t>Zhotovení nátěru ocelových konstrukcí třídy II jednosložkového mezivrstvy, tloušťky do 80 μm</t>
  </si>
  <si>
    <t>https://podminky.urs.cz/item/CS_URS_2022_01/789322116</t>
  </si>
  <si>
    <t>Poznámka k položce:_x000D_
mezivrstva x 2</t>
  </si>
  <si>
    <t>1*15,701</t>
  </si>
  <si>
    <t>119</t>
  </si>
  <si>
    <t>789322221</t>
  </si>
  <si>
    <t>Zhotovení nátěru ocelových konstrukcí třídy II dvousložkového krycího (vrchního) tl do 80 µm</t>
  </si>
  <si>
    <t>1036330055</t>
  </si>
  <si>
    <t>Zhotovení nátěru ocelových konstrukcí třídy II dvousložkového krycího (vrchního), tloušťky do 80 μm</t>
  </si>
  <si>
    <t>https://podminky.urs.cz/item/CS_URS_2022_01/789322221</t>
  </si>
  <si>
    <t>Poznámka k položce:_x000D_
vrchní nátěr</t>
  </si>
  <si>
    <t>789351240</t>
  </si>
  <si>
    <t>Zhotovení nátěru pásového dvousložkového tl 50 µm na ocelových konstrukcích tř. II</t>
  </si>
  <si>
    <t>1871917382</t>
  </si>
  <si>
    <t>Zhotovení nátěrů pásových korozně namáhaných míst (svary, hrany, kouty, šroubové spoje, apod.) tloušťky 50 μm ocelových konstrukcí třídy II dvousložkových</t>
  </si>
  <si>
    <t>https://podminky.urs.cz/item/CS_URS_2022_01/789351240</t>
  </si>
  <si>
    <t>Poznámka k položce:_x000D_
Pásové nátěry</t>
  </si>
  <si>
    <t>"předpoklad  40% nátěrové plochy" 15,701*0,4</t>
  </si>
  <si>
    <t>121</t>
  </si>
  <si>
    <t>24613582.R</t>
  </si>
  <si>
    <t>materiál na provedení ochranného nátěrového systému ONS 02, tl. 200µm</t>
  </si>
  <si>
    <t>-687530412</t>
  </si>
  <si>
    <t>"spotřeba 0,4kg/m2" (3*14,412+6,28) * 0,4</t>
  </si>
  <si>
    <t>998781101</t>
  </si>
  <si>
    <t>Přesun hmot tonážní pro obklady keramické v objektech v do 6 m</t>
  </si>
  <si>
    <t>1278484008</t>
  </si>
  <si>
    <t>Přesun hmot pro obklady keramické stanovený z hmotnosti přesunovaného materiálu vodorovná dopravní vzdálenost do 50 m v objektech výšky do 6 m</t>
  </si>
  <si>
    <t>https://podminky.urs.cz/item/CS_URS_2022_01/998781101</t>
  </si>
  <si>
    <t>"abrazivo + barva" 0,990+0,020</t>
  </si>
  <si>
    <t>PS 01 - Ochrana kabelů</t>
  </si>
  <si>
    <t>OST - Ostatní</t>
  </si>
  <si>
    <t>OST</t>
  </si>
  <si>
    <t>Ostatní</t>
  </si>
  <si>
    <t>7590525222</t>
  </si>
  <si>
    <t>Montáž kabelu návěstního s jádrem 0,8 mm Cu TCEKEZE do 50 XN</t>
  </si>
  <si>
    <t>Sborník UOŽI 01 2021</t>
  </si>
  <si>
    <t>-186383812</t>
  </si>
  <si>
    <t>Montáž kabelu návěstního s jádrem 0,8 mm Cu TCEKEZE do 50 XN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</si>
  <si>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7590525230</t>
  </si>
  <si>
    <t>Montáž kabelu návěstního volně uloženého s jádrem 1 mm Cu TCEKEZE, TCEKFE, TCEKPFLEY, TCEKPFLEZE do 7 P</t>
  </si>
  <si>
    <t>-835950146</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</si>
  <si>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</si>
  <si>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7590525231</t>
  </si>
  <si>
    <t>Montáž kabelu návěstního volně uloženého s jádrem 1 mm Cu TCEKEZE, TCEKFE, TCEKPFLEY, TCEKPFLEZE do 16 P</t>
  </si>
  <si>
    <t>2028240401</t>
  </si>
  <si>
    <t>Montáž kabelu návěstního volně uloženého s jádrem 1 mm Cu TCEKEZE, TCEKFE, TCEKPFLEY, TCEKPFLEZE do 16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</si>
  <si>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7590525233</t>
  </si>
  <si>
    <t>Montáž kabelu návěstního volně uloženého s jádrem 1 mm Cu TCEKEZE, TCEKFE, TCEKPFLEY, TCEKPFLEZE do 61 P</t>
  </si>
  <si>
    <t>1898879625</t>
  </si>
  <si>
    <t>Montáž kabelu návěstního volně uloženého s jádrem 1 mm Cu TCEKEZE, TCEKFE, TCEKPFLEY, TCEKPFLEZE do 61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</si>
  <si>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7590525464</t>
  </si>
  <si>
    <t>Montáž spojky rovné pro plastové kabely párové Raychem XAGA s konektory UDW2 2 plášť bez pancíře do 20 žil</t>
  </si>
  <si>
    <t>-1822016921</t>
  </si>
  <si>
    <t>Montáž spojky rovné pro plastové kabely párové Raychem XAGA s konektory UDW2 2 plášť bez pancíře do 20 žil - nasazení manžety, spojení žil, převlečení manžety, nahřátí pro její tepelné smrštění, uložení spojky v jámě</t>
  </si>
  <si>
    <t>7590525465</t>
  </si>
  <si>
    <t>Montáž spojky rovné pro plastové kabely párové Raychem XAGA s konektory UDW2 2 plášť bez pancíře do 32 žil</t>
  </si>
  <si>
    <t>-856110835</t>
  </si>
  <si>
    <t>Montáž spojky rovné pro plastové kabely párové Raychem XAGA s konektory UDW2 2 plášť bez pancíře do 32 žil - nasazení manžety, spojení žil, převlečení manžety, nahřátí pro její tepelné smrštění, uložení spojky v jámě</t>
  </si>
  <si>
    <t>7590525469</t>
  </si>
  <si>
    <t>Montáž spojky rovné pro plastové kabely párové Raychem XAGA s konektory UDW2 2 plášť bez pancíře do 100 žil</t>
  </si>
  <si>
    <t>-479741758</t>
  </si>
  <si>
    <t>Montáž spojky rovné pro plastové kabely párové Raychem XAGA s konektory UDW2 2 plášť bez pancíře do 100 žil - nasazení manžety, spojení žil, převlečení manžety, nahřátí pro její tepelné smrštění, uložení spojky v jámě</t>
  </si>
  <si>
    <t>7593505200</t>
  </si>
  <si>
    <t>Uložení HDPE trubky pro optický kabel do kabelového žlabu</t>
  </si>
  <si>
    <t>521649053</t>
  </si>
  <si>
    <t>7590541439</t>
  </si>
  <si>
    <t>Slaboproudé rozvody, kabely pro přívod a vnitřní instalaci Spojky metalických kabelů a příslušenství Teplem smrštitelná zesílená spojka pro netlakované kabely XAGA 500-43/8-300/EY</t>
  </si>
  <si>
    <t>-328502219</t>
  </si>
  <si>
    <t>7590541454</t>
  </si>
  <si>
    <t>Slaboproudé rozvody, kabely pro přívod a vnitřní instalaci Spojky metalických kabelů a příslušenství Teplem smrštitelná zesílená spojka pro netlakované kabely XAGA 500-55/12-300/EY</t>
  </si>
  <si>
    <t>1862500022</t>
  </si>
  <si>
    <t>7598015090</t>
  </si>
  <si>
    <t>Přeměření izolačního stavu kabelu úložného 20 žil</t>
  </si>
  <si>
    <t>725082250</t>
  </si>
  <si>
    <t>7598015095</t>
  </si>
  <si>
    <t>Přeměření izolačního stavu kabelu úložného 30 žil</t>
  </si>
  <si>
    <t>1375645154</t>
  </si>
  <si>
    <t>7598015115</t>
  </si>
  <si>
    <t>Přeměření izolačního stavu kabelu úložného 100 žil</t>
  </si>
  <si>
    <t>719802914</t>
  </si>
  <si>
    <t>7598015165</t>
  </si>
  <si>
    <t>Funkční přezkoušení venkovního telefonního objektu po připojení na kabelové vedení</t>
  </si>
  <si>
    <t>-485402758</t>
  </si>
  <si>
    <t>7598025005</t>
  </si>
  <si>
    <t>Měření dálkových kabelů stejnosměrné kontrolní kabelů čtyřky</t>
  </si>
  <si>
    <t>-880595353</t>
  </si>
  <si>
    <t>7598025025</t>
  </si>
  <si>
    <t>Měření dálkových kabelů závěrečné zkrácené v obou směrech za provozu 19 čtyřek</t>
  </si>
  <si>
    <t>úsek</t>
  </si>
  <si>
    <t>1370781274</t>
  </si>
  <si>
    <t>7598035025</t>
  </si>
  <si>
    <t>Měření parametrů optického kabelu na třech vlnových délkách metodou OTDR a TM na skládce, kabelu se 48 vlákny</t>
  </si>
  <si>
    <t>-429940300</t>
  </si>
  <si>
    <t>Měření parametrů optického kabelu na třech vlnových délkách metodou OTDR a TM na skládce, kabelu se 48 vlákny - včetně vyhotovení měřícího protokolu</t>
  </si>
  <si>
    <t>9901000100</t>
  </si>
  <si>
    <t>Doprava obousměrná (např. dodávek z vlastních zásob zhotovitele nebo objednatele nebo výzisku) mechanizací o nosnosti do 3,5 t elektrosoučástek, montážního materiálu, kameniva, písku, dlažebních kostek, suti, atd. do 10 km</t>
  </si>
  <si>
    <t>625213749</t>
  </si>
  <si>
    <t>Doprava obousměrná (např. dodávek z vlastních zásob zhotovitele nebo objednatele nebo výzisku) mechanizací o nosnosti do 3,5 t elektrosoučástek, montážního materiálu, kameniva, písku, dlažebních kostek, suti,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</si>
  <si>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SO 02 - Železniční svršek</t>
  </si>
  <si>
    <t xml:space="preserve">    5 - Komunikace pozemní</t>
  </si>
  <si>
    <t>VRN - Vedlejší rozpočtové náklady</t>
  </si>
  <si>
    <t>Komunikace pozemní</t>
  </si>
  <si>
    <t>5905023030</t>
  </si>
  <si>
    <t>Úprava povrchu stezky rozprostřením štěrkodrtě přes 5 do 10 cm</t>
  </si>
  <si>
    <t>527632969</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</si>
  <si>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t>
  </si>
  <si>
    <t>"zřízení stezky na mostě a v délce přechodových zídek" 2*0,65*10,00</t>
  </si>
  <si>
    <t>5905025110</t>
  </si>
  <si>
    <t>Doplnění stezky štěrkodrtí souvislé</t>
  </si>
  <si>
    <t>-2040043380</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</si>
  <si>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</si>
  <si>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"zřízení stezky v předpolích mostu" 2*0,6*5,0*2*0,1</t>
  </si>
  <si>
    <t>5955101030</t>
  </si>
  <si>
    <t>Kamenivo drcené drť frakce 8/16</t>
  </si>
  <si>
    <t>-115854191</t>
  </si>
  <si>
    <t>"zřízení stezky" 1,2+13,00*0,1</t>
  </si>
  <si>
    <t>5905055010</t>
  </si>
  <si>
    <t>Odstranění stávajícího kolejového lože odtěžením v koleji</t>
  </si>
  <si>
    <t>1033441841</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</si>
  <si>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</si>
  <si>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Poznámka k položce:_x000D_
Odtěžení kolejového lože</t>
  </si>
  <si>
    <t>kolejové lože zapuštěné, tl. pod pražcem =0,036m,  šířka vlevo 1,913m, vpravo 1,922m</t>
  </si>
  <si>
    <t>"odtěžení na délku 12,0m" 12*1,84</t>
  </si>
  <si>
    <t>5905060010</t>
  </si>
  <si>
    <t>Zřízení nového kolejového lože v koleji</t>
  </si>
  <si>
    <t>109925503</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</si>
  <si>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</si>
  <si>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Poznámka k položce:_x000D_
Zřízení kolejového lože</t>
  </si>
  <si>
    <t>kolejové lože zapuštěné, tl. pod pražcem =0,420m,  šířka vlevo 2,584m, vpravo 2,,672m</t>
  </si>
  <si>
    <t>"zřízení na délku 12,0m" 12*(1,338+0,420*(2,854-1,3+2,672-1,3))</t>
  </si>
  <si>
    <t>5905065010</t>
  </si>
  <si>
    <t>Samostatná úprava vrstvy kolejového lože pod ložnou plochou pražců v koleji</t>
  </si>
  <si>
    <t>1661896479</t>
  </si>
  <si>
    <t>Samostatná úprava vrstvy kolejového lože pod ložnou plochou pražců v koleji. Poznámka: 1. V cenách jsou započteny náklady na urovnání a homogenizaci vrstvy kameniva. 2. V cenách nejsou obsaženy náklady na dodávku a doplnění kameniva.</t>
  </si>
  <si>
    <t>"úprava kolejového lože pod pražci" 12,00*2,6</t>
  </si>
  <si>
    <t>5905095020</t>
  </si>
  <si>
    <t>Úprava kolejového lože ojediněle ručně v koleji lože zapuštěné</t>
  </si>
  <si>
    <t>-1352980899</t>
  </si>
  <si>
    <t>Úprava kolejového lože ojediněle ručně v koleji lože zapuštěné. Poznámka: 1. V cenách jsou započteny náklady na úpravu KL koleje a výhybek ojediněle vidlemi. 2. V cenách nejsou obsaženy náklady na doplnění a dodávku kameniva.</t>
  </si>
  <si>
    <t>Poznámka k položce:_x000D_
Úprava kolejového lože na mostě</t>
  </si>
  <si>
    <t>5906130390</t>
  </si>
  <si>
    <t>Montáž kolejového roštu v ose koleje pražce betonové vystrojené tv. S49 rozdělení "d"</t>
  </si>
  <si>
    <t>km</t>
  </si>
  <si>
    <t>-1339349472</t>
  </si>
  <si>
    <t>Montáž kolejového roštu v ose koleje pražce betonové vystrojené tv. S49 rozdělení "d". Poznámka: 1. V cenách jsou započteny náklady na manipulaci a montáž KR, u pražců dřevěných nevystrojených i na vrtání pražců. 2. V cenách nejsou obsaženy náklady na dodávku materiálu.</t>
  </si>
  <si>
    <t>Poznámka k položce:_x000D_
Montáž kokleje v ose, přesun pražců z úložiště u mostu, přesun kolejnic.</t>
  </si>
  <si>
    <t>0,015</t>
  </si>
  <si>
    <t>5906140200</t>
  </si>
  <si>
    <t>Demontáž kolejového roštu koleje v ose koleje pražce betonové tv. S49 rozdělení "d"</t>
  </si>
  <si>
    <t>-1284120716</t>
  </si>
  <si>
    <t>Demontáž kolejového roštu koleje v ose koleje pražce betonové tv. S49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</si>
  <si>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Poznámka k položce:_x000D_
Demontáž kolejnice, odsun klenice v ose koleje, přesun pražců na určené místo u mostu</t>
  </si>
  <si>
    <t>5907050020</t>
  </si>
  <si>
    <t>Dělení kolejnic řezáním nebo rozbroušením soustavy S49 nebo T</t>
  </si>
  <si>
    <t>-1204637582</t>
  </si>
  <si>
    <t>Dělení kolejnic řezáním nebo rozbroušením soustavy S49 nebo T. Poznámka: 1. V cenách jsou započteny náklady na manipulaci, podložení, označení a provedení řezu kolejnice.</t>
  </si>
  <si>
    <t>Poznámka k položce:_x000D_
Řezy kolejnic - 4 žezy</t>
  </si>
  <si>
    <t>5909032020</t>
  </si>
  <si>
    <t>Přesná úprava GPK koleje směrové a výškové uspořádání pražce betonové</t>
  </si>
  <si>
    <t>1744907414</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</si>
  <si>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</si>
  <si>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položce:_x000D_
Úprava GPK mezi sousedními přejezdy, Dvojí podbití</t>
  </si>
  <si>
    <t>0,1*2</t>
  </si>
  <si>
    <t>5910020130</t>
  </si>
  <si>
    <t>Svařování kolejnic termitem plný předehřev standardní spára svar jednotlivý tv. S49</t>
  </si>
  <si>
    <t>svar</t>
  </si>
  <si>
    <t>-1544992734</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</si>
  <si>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</si>
  <si>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5910035030</t>
  </si>
  <si>
    <t>Dosažení dovolené upínací teploty v BK prodloužením kolejnicového pásu v koleji tv. S49</t>
  </si>
  <si>
    <t>946126867</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</si>
  <si>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</si>
  <si>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5910040020</t>
  </si>
  <si>
    <t>Umožnění volné dilatace kolejnice demontáž upevňovadel bez osazení kluzných podložek rozdělení pražců "d"</t>
  </si>
  <si>
    <t>-876590747</t>
  </si>
  <si>
    <t>Umožnění volné dilatace kolejnice demontáž upevňovadel bez osazení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</si>
  <si>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"směr Hanušovice" 2*50,00</t>
  </si>
  <si>
    <t>" směr Jeseník, jen po přejezd" 2*30,00</t>
  </si>
  <si>
    <t>5910040120</t>
  </si>
  <si>
    <t>Umožnění volné dilatace kolejnice montáž upevňovadel bez odstranění kluzných podložek rozdělení pražců "d"</t>
  </si>
  <si>
    <t>76372422</t>
  </si>
  <si>
    <t>Umožnění volné dilatace kolejnice montáž upevňovadel bez odstranění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</si>
  <si>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9902100100</t>
  </si>
  <si>
    <t>Doprava obousměrná (např. dodávek z vlastních zásob zhotovitele nebo objednatele nebo výzisku) mechanizací o nosnosti přes 3,5 t sypanin (kameniva, písku, suti, dlažebních kostek, atd.) do 10 km</t>
  </si>
  <si>
    <t>512</t>
  </si>
  <si>
    <t>-309618927</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</si>
  <si>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</si>
  <si>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odtěžené štěrkové lože, využije se pro zpětné zásypy v rámci SO 01 , objemová hmotnost 2,0t/m3</t>
  </si>
  <si>
    <t>22,080*2,0</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</si>
  <si>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</si>
  <si>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</si>
  <si>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-734641827</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</si>
  <si>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</si>
  <si>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Kolejový rošt dl.15,0m, S49, B91</t>
  </si>
  <si>
    <t>15,0*0,6</t>
  </si>
  <si>
    <t>9902300100</t>
  </si>
  <si>
    <t>Doprava jednosměrná (např. nakupovaného materiálu) mechanizací o nosnosti přes 3,5 t sypanin (kameniva, písku, suti, dlažebních kostek, atd.) do 10 km</t>
  </si>
  <si>
    <t>-154690380</t>
  </si>
  <si>
    <t>Doprava jednosměrná (např. nakupovaného materiálu) mechanizací o nosnosti přes 3,5 t sypanin (kameniva, písku, suti, dlažebních kostek,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</si>
  <si>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tuna přepravovaného materiálu._x000D_
Materiál z lomu Hanušovice</t>
  </si>
  <si>
    <t>kamenivo pro nové štěrkové lože, objemová hmotnost 1,70t/m3</t>
  </si>
  <si>
    <t>30,803*1,70</t>
  </si>
  <si>
    <t>kamenivo pro stezky</t>
  </si>
  <si>
    <t>2,5</t>
  </si>
  <si>
    <t>5955101005</t>
  </si>
  <si>
    <t>Kamenivo drcené štěrk frakce 31,5/63 třídy min. BII</t>
  </si>
  <si>
    <t>106667950</t>
  </si>
  <si>
    <t>Poznámka k položce:_x000D_
Kamenivo lom Hanušovice</t>
  </si>
  <si>
    <t>9902900100</t>
  </si>
  <si>
    <t>Naložení sypanin, drobného kusového materiálu, suti</t>
  </si>
  <si>
    <t>-586927374</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</si>
  <si>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</si>
  <si>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9902900200</t>
  </si>
  <si>
    <t>Naložení objemnějšího kusového materiálu, vybouraných hmot</t>
  </si>
  <si>
    <t>675662911</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</si>
  <si>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</si>
  <si>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9903200100</t>
  </si>
  <si>
    <t>Přeprava mechanizace na místo prováděných prací o hmotnosti přes 12 t přes 50 do 100 km</t>
  </si>
  <si>
    <t>19831254</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</si>
  <si>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</si>
  <si>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Poznámka k položce:_x000D_
Doprava MHS</t>
  </si>
  <si>
    <t>9903200200</t>
  </si>
  <si>
    <t>Přeprava mechanizace na místo prováděných prací o hmotnosti přes 12 t do 200 km</t>
  </si>
  <si>
    <t>-648740477</t>
  </si>
  <si>
    <t>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</si>
  <si>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Poznámka k položce:_x000D_
Přeprava PUŠL a ASP</t>
  </si>
  <si>
    <t>VRN</t>
  </si>
  <si>
    <t>Vedlejší rozpočtové náklady</t>
  </si>
  <si>
    <t>022111001</t>
  </si>
  <si>
    <t>Geodetické práce Kontrola PPK při směrové a výškové úpravě koleje zaměřením APK trať jednokolejná</t>
  </si>
  <si>
    <t>-787576025</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</si>
  <si>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</si>
  <si>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Poznámka k položce:_x000D_
Měření GPK, dodání výpisu</t>
  </si>
  <si>
    <t>0,1</t>
  </si>
  <si>
    <t>VRN a VON - VRN a VON pro SO 01 Most km 1,122</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</si>
  <si>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</si>
  <si>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</si>
  <si>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</si>
  <si>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</si>
  <si>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</si>
  <si>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 xml:space="preserve">    VRN9 - Ostatní náklady</t>
  </si>
  <si>
    <t>VRN1</t>
  </si>
  <si>
    <t>Průzkumné, geodetické a projektové práce</t>
  </si>
  <si>
    <t>012103000.1</t>
  </si>
  <si>
    <t>Geodetické práce před výstavbou</t>
  </si>
  <si>
    <t>Soubor</t>
  </si>
  <si>
    <t>1024</t>
  </si>
  <si>
    <t>31622487</t>
  </si>
  <si>
    <t>Poznámka k položce:_x000D_
Vytyčení pozemku dráhy, prostor zařízení staveniště, vytyčení zajišťovacích bodů._x000D_
Doložení protokolem</t>
  </si>
  <si>
    <t>012103000.2</t>
  </si>
  <si>
    <t>1490628239</t>
  </si>
  <si>
    <t>Poznámka k položce:_x000D_
Vytyčení kabelů._x000D_
Doloženo protokolem</t>
  </si>
  <si>
    <t>012203000</t>
  </si>
  <si>
    <t>Geodetické práce při provádění stavby</t>
  </si>
  <si>
    <t>-1937609381</t>
  </si>
  <si>
    <t>https://podminky.urs.cz/item/CS_URS_2022_01/012203000</t>
  </si>
  <si>
    <t>Poznámka k položce:_x000D_
Měření nutná pro zdárné provedení stavby</t>
  </si>
  <si>
    <t>012303000</t>
  </si>
  <si>
    <t>Geodetické práce po výstavbě</t>
  </si>
  <si>
    <t>852322221</t>
  </si>
  <si>
    <t>https://podminky.urs.cz/item/CS_URS_2022_01/012303000</t>
  </si>
  <si>
    <t>Poznámka k položce:_x000D_
Geodetiské zaměření skutečného provedení stavby včetně její polohy vůči hranicím pozemku dráhy</t>
  </si>
  <si>
    <t>013244000.1</t>
  </si>
  <si>
    <t>Dokumentace pro provádění stavby</t>
  </si>
  <si>
    <t>-1112677536</t>
  </si>
  <si>
    <t>Poznámka k položce:_x000D_
Výrobní dokumentace prefabrikátů ( římsové zídky), v případě, že budou použity prefabríkáty neschválené pro použití na stavbách SŽ, s.o.</t>
  </si>
  <si>
    <t>"ŽB přechodové zídky" 1</t>
  </si>
  <si>
    <t>013244000.2</t>
  </si>
  <si>
    <t>1666757231</t>
  </si>
  <si>
    <t>" ŽB rámy - výkresy výztuže a tvaru + aktualizace PD na rámové prefabrikáty světlých rozměrů š=3,00*v=2,00 m" 1</t>
  </si>
  <si>
    <t>013254000</t>
  </si>
  <si>
    <t>Dokumentace skutečného provedení stavby</t>
  </si>
  <si>
    <t>799687279</t>
  </si>
  <si>
    <t>https://podminky.urs.cz/item/CS_URS_2022_01/013254000</t>
  </si>
  <si>
    <t>Poznámka k položce:_x000D_
Dokumentace skutečného provedení stavby 2x včetně digitální formy (dle ZTP stavby).</t>
  </si>
  <si>
    <t>VRN3</t>
  </si>
  <si>
    <t>Zařízení staveniště</t>
  </si>
  <si>
    <t>032903000</t>
  </si>
  <si>
    <t>Náklady na provoz a údržbu vybavení staveniště</t>
  </si>
  <si>
    <t>%</t>
  </si>
  <si>
    <t>-215843823</t>
  </si>
  <si>
    <t>https://podminky.urs.cz/item/CS_URS_2022_01/032903000</t>
  </si>
  <si>
    <t xml:space="preserve">Poznámka k položce:_x000D_
Zařízení staveniště - náklady na zřízení, provoz a údržbu vybavení staveniště včetně nákladů na zrušení zařízení staveniště a uvedení pozemků do původního stavu (energie, čištění komunikací, oplocení, omezení užívání veřejných komunikaci,..)_x000D_
Náklady zhotovitele související se zajištěním provozů nutných pro provádění díla (kanceláře řídících pracovníků, sociální objekty pro pracovníky stavby, sklady, provizorní zpevněné plochy pro skladování materiálů, oplocení zařízení staveniště, vnitrostaveništní rozvody všech potřebných energií vč. jejich poplatků) atd._x000D_
Zřízení trvalé, dočasné deponie a mezideponie, příjezdy a přístupy na staveniště, úpravy staveniště z hlediska bezpečnosti a ochrany zdraví třetích osob, uspořádání a bezpečnost staveniště z hlediska ochrany veřejných zájmů), dodržení podmínek pro provádění staveb z hlediska BOZP, dodržování podmínek pro ochranu životního prostředí při výstavbě, dodržení podmínek - možnosti nakládání s odpady, splnění zvláštních požadavků na provádění stavby, které vyžadují bezpečnostní opatření._x000D_
Náklady zhotovitele spojené (po ukončení díla) s kompletním odstraněním zařízení staveniště vč. uvedení dotčených ploch do původního stavu._x000D_
_x000D_
Poznámka k položce:_x000D_
Náklady na zřízení, provoz a údržbu vybavení staveniště včetně nákladů za zrušení zařízení staveniště a uvedení pozemků do původního stavu ( energie, úklid komunikací, zpevněné plochy, oplocení, ....)_x000D_
1) jako množství do buňky H uvede uchazeč součet cen ze sloupce J (∑HSV+∑PSV-∑997-∑998) snížený o hodnotu položek materiálu._x000D_
2) jednotkovou cenu = výši procentní sazby volí uchazeč. maximální přípustná sazba je 2,0% (příklad 2,0%=0,02 - do buňky I se vepíše hodnota 0,02) """_x000D_
</t>
  </si>
  <si>
    <t xml:space="preserve">"SO 01"  </t>
  </si>
  <si>
    <t xml:space="preserve">"PS 01" </t>
  </si>
  <si>
    <t xml:space="preserve">"SO 02" </t>
  </si>
  <si>
    <t>034603000</t>
  </si>
  <si>
    <t>Alarm, strážní služba staveniště</t>
  </si>
  <si>
    <t>-1299382398</t>
  </si>
  <si>
    <t>https://podminky.urs.cz/item/CS_URS_2022_01/034603000</t>
  </si>
  <si>
    <t>Poznámka k položce:_x000D_
Strážní služba po dobu stavby - 30 dnů, 12 hodin denně</t>
  </si>
  <si>
    <t>12*30</t>
  </si>
  <si>
    <t>VRN4</t>
  </si>
  <si>
    <t>Inženýrská činnost</t>
  </si>
  <si>
    <t>043134000</t>
  </si>
  <si>
    <t>Zkoušky zatěžovací</t>
  </si>
  <si>
    <t>ks</t>
  </si>
  <si>
    <t>-1042234859</t>
  </si>
  <si>
    <t>https://podminky.urs.cz/item/CS_URS_2022_01/043134000</t>
  </si>
  <si>
    <t>Poznámka k položce:_x000D_
Statické zkoušky únosnosti oblasti základové spáry, za opěrami a pod přechodovými zídkami._x000D_
Zkoušky budou provedeny akreditovanou laboratoří a doloženy protoikoly.</t>
  </si>
  <si>
    <t>"Základová spára" 1*1</t>
  </si>
  <si>
    <t>"Za opěrami" 2*1</t>
  </si>
  <si>
    <t>"Pod přechodvými zídkami" 4*1</t>
  </si>
  <si>
    <t>049002000</t>
  </si>
  <si>
    <t>Ostatní inženýrská činnost</t>
  </si>
  <si>
    <t>-386468155</t>
  </si>
  <si>
    <t>https://podminky.urs.cz/item/CS_URS_2022_01/049002000</t>
  </si>
  <si>
    <t>VRN6</t>
  </si>
  <si>
    <t>Územní vlivy</t>
  </si>
  <si>
    <t>065002000a</t>
  </si>
  <si>
    <t>Mimostaveništní doprava materiálů</t>
  </si>
  <si>
    <t>736118715</t>
  </si>
  <si>
    <t>"rámové prefabrikáty" 310</t>
  </si>
  <si>
    <t>"římsové zídky" 160</t>
  </si>
  <si>
    <t>VRN7</t>
  </si>
  <si>
    <t>Provozní vlivy</t>
  </si>
  <si>
    <t>072002000</t>
  </si>
  <si>
    <t>Silniční provoz</t>
  </si>
  <si>
    <t>-1059507753</t>
  </si>
  <si>
    <t>https://podminky.urs.cz/item/CS_URS_2022_01/072002000</t>
  </si>
  <si>
    <t xml:space="preserve">Poznámka k položce:_x000D_
Ztížené podmínky pro příjezd na staveniště_x000D_
1) jako množství do buňky H uvede uchazeč součet cen za práce prováděné za silničního provozu ( omezení provozu na mistní komunukaci a přejezdu v km 1,163) pro celou stavbu _x000D_
2) jednotkovou cenu = výši procentní sazby volí uchazeč. maximální přípustná sazba je 2,0% (příklad 2,0%=0,02 - do buňky I se vepíše hodnota 0,02) </t>
  </si>
  <si>
    <t>074002000</t>
  </si>
  <si>
    <t>Železniční a městský kolejový provoz</t>
  </si>
  <si>
    <t>612732194</t>
  </si>
  <si>
    <t>https://podminky.urs.cz/item/CS_URS_2022_01/074002000</t>
  </si>
  <si>
    <t xml:space="preserve">Poznámka k položce:_x000D_
1) jako množství do buňky H uvede uchazeč součet cen za práce prováděné za železničního provozu (prováděných mimo nepřetržitou výluku) pro celou stavbu _x000D_
2) jednotkovou cenu = výši procentní sazby volí uchazeč. maximální přípustná sazba je 5,0% (příklad 5,0%=0,05 - do buňky I se vepíše hodnota 0,05) </t>
  </si>
  <si>
    <t xml:space="preserve">"SO 01" </t>
  </si>
  <si>
    <t>VRN9</t>
  </si>
  <si>
    <t>Ostatní náklady</t>
  </si>
  <si>
    <t>090001000.1</t>
  </si>
  <si>
    <t>1493529941</t>
  </si>
  <si>
    <t>Poznámka k položce:_x000D_
Přeprava MHS</t>
  </si>
  <si>
    <t>2*100</t>
  </si>
  <si>
    <t>092002000</t>
  </si>
  <si>
    <t>Ostatní náklady související s provozem</t>
  </si>
  <si>
    <t>soubor</t>
  </si>
  <si>
    <t>-2082199057</t>
  </si>
  <si>
    <t>Poznámka k položce:_x000D_
zahrnuje náklady na vyspravení přijezdových komunikací po stavbě</t>
  </si>
  <si>
    <t>101030021100</t>
  </si>
  <si>
    <t>Kráčivé rýpadlo výkon 104 kW</t>
  </si>
  <si>
    <t>Sh</t>
  </si>
  <si>
    <t>-762245527</t>
  </si>
  <si>
    <t>"SO 01 - most" 10*8</t>
  </si>
  <si>
    <t>111010021000</t>
  </si>
  <si>
    <t>Jeřáb na automobilovém podvozku AD 28</t>
  </si>
  <si>
    <t>-316418600</t>
  </si>
  <si>
    <t>"SO 01 - most" 6*8</t>
  </si>
  <si>
    <t>301010021200</t>
  </si>
  <si>
    <t>Nákladní automobil valník s rukou nosnost 12t</t>
  </si>
  <si>
    <t>-1112033603</t>
  </si>
  <si>
    <t>"SO 01 - most" 3*8</t>
  </si>
  <si>
    <t>302030012100</t>
  </si>
  <si>
    <t>Čerpadlo betonových směsí na automobilovém podvozku výkon 80m3/h, dosah 50m</t>
  </si>
  <si>
    <t>-1204564475</t>
  </si>
  <si>
    <t>"SO 01 - most" 4*2</t>
  </si>
  <si>
    <t>R18</t>
  </si>
  <si>
    <t>Dvoucestný bagr (MHS)</t>
  </si>
  <si>
    <t>1118890443</t>
  </si>
  <si>
    <t>"SO 02 - svršek"2*8</t>
  </si>
  <si>
    <t>R19</t>
  </si>
  <si>
    <t>přeprava automobilového jeřábu AD 28</t>
  </si>
  <si>
    <t>-1611266967</t>
  </si>
  <si>
    <t>"SO 01 - most, do 30km" 2*50</t>
  </si>
  <si>
    <t>R19.1</t>
  </si>
  <si>
    <t>přeprava kráčivého rýpadla výkon 104 kW</t>
  </si>
  <si>
    <t>986396103</t>
  </si>
  <si>
    <t>"SO 01 - most, do 50km" 2*50</t>
  </si>
  <si>
    <t>R21</t>
  </si>
  <si>
    <t>Čerpadlo betonových směsí na automobilovém podvozku  výkon  80m3/h, dosah do 50m - přeprava + přistavení</t>
  </si>
  <si>
    <t>1089143795</t>
  </si>
  <si>
    <t>Čerpadlo betonových směsí na automobilovém podvozku výkon 80m3/h, dosah do 50m - přeprava+ přistavení</t>
  </si>
  <si>
    <t>"SO 01- most" 2</t>
  </si>
  <si>
    <t>R22</t>
  </si>
  <si>
    <t>Norná stěna a jiná opatření dle schváleného havarijního a povodňového plánu stavby</t>
  </si>
  <si>
    <t>1639960234</t>
  </si>
  <si>
    <t>"SO 01 -most" 1</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</si>
  <si>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</si>
  <si>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</si>
  <si>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</si>
  <si>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</si>
  <si>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i/>
        <sz val="8"/>
        <rFont val="Arial CE"/>
        <charset val="238"/>
      </rPr>
      <t xml:space="preserve">Rekapitulace rekonstrukce </t>
    </r>
    <r>
      <rPr>
        <sz val="8"/>
        <rFont val="Arial CE"/>
        <charset val="238"/>
      </rPr>
      <t>obsahuje sestavu Rekapitulace rekonstrukce a Rekapitulace objektů rekonstrukce a soupisů prací.</t>
    </r>
  </si>
  <si>
    <r>
      <t xml:space="preserve">V sestavě </t>
    </r>
    <r>
      <rPr>
        <b/>
        <sz val="8"/>
        <rFont val="Arial CE"/>
        <charset val="238"/>
      </rPr>
      <t>Rekapitulace rekonstrukce</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</si>
  <si>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</si>
  <si>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</si>
  <si>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rekonstrukce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</si>
  <si>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</si>
  <si>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</si>
  <si>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</si>
  <si>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</si>
  <si>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</si>
  <si>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Provozní soubor</t>
  </si>
  <si>
    <t>VON</t>
  </si>
  <si>
    <t>Vedlejší a ostatní náklady</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</si>
  <si>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</si>
  <si>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</si>
  <si>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</si>
  <si>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rekonstrukce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</si>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</sst>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9" fillId="0" borderId="0" applyNumberFormat="0" applyFill="0" applyBorder="0" applyAlignment="0" applyProtection="0"/>
  </cellStyleXfs>
  <cellXfs count="38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2" xfId="0" applyBorder="1"/>
    <xf numFmtId="0" fontId="0" fillId="0" borderId="3"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horizontal="left" vertical="center"/>
    </xf>
    <xf numFmtId="0" fontId="36" fillId="0" borderId="0" xfId="1"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39" fillId="0" borderId="0" xfId="0" applyFont="1" applyAlignment="1" applyProtection="1">
      <alignment vertical="center" wrapText="1"/>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167" fontId="21" fillId="2" borderId="23" xfId="0" applyNumberFormat="1" applyFont="1" applyFill="1" applyBorder="1" applyAlignment="1" applyProtection="1">
      <alignment vertical="center"/>
      <protection locked="0"/>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3"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29"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1" fillId="4" borderId="8"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41" fillId="0" borderId="1" xfId="0" applyFont="1" applyBorder="1" applyAlignment="1">
      <alignment horizontal="center" vertical="center"/>
    </xf>
    <xf numFmtId="0" fontId="41" fillId="0" borderId="1" xfId="0" applyFont="1" applyBorder="1" applyAlignment="1">
      <alignment horizontal="center" vertical="center" wrapText="1"/>
    </xf>
    <xf numFmtId="0" fontId="42" fillId="0" borderId="29" xfId="0" applyFont="1" applyBorder="1" applyAlignment="1">
      <alignment horizontal="left"/>
    </xf>
    <xf numFmtId="0" fontId="43" fillId="0" borderId="1" xfId="0" applyFont="1" applyBorder="1" applyAlignment="1">
      <alignment horizontal="left" vertical="center"/>
    </xf>
    <xf numFmtId="0" fontId="43" fillId="0" borderId="1" xfId="0" applyFont="1" applyBorder="1" applyAlignment="1">
      <alignment horizontal="left" vertical="top"/>
    </xf>
    <xf numFmtId="0" fontId="43" fillId="0" borderId="1" xfId="0" applyFont="1" applyBorder="1" applyAlignment="1">
      <alignment horizontal="left" vertical="center" wrapText="1"/>
    </xf>
    <xf numFmtId="0" fontId="42" fillId="0" borderId="29" xfId="0" applyFont="1" applyBorder="1" applyAlignment="1">
      <alignment horizontal="left" wrapText="1"/>
    </xf>
    <xf numFmtId="49" fontId="43"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3" Type="http://schemas.openxmlformats.org/officeDocument/2006/relationships/hyperlink" Target="https://podminky.urs.cz/item/CS_URS_2022_01/131251104" TargetMode="External"/><Relationship Id="rId18" Type="http://schemas.openxmlformats.org/officeDocument/2006/relationships/hyperlink" Target="https://podminky.urs.cz/item/CS_URS_2022_01/171103101" TargetMode="External"/><Relationship Id="rId26" Type="http://schemas.openxmlformats.org/officeDocument/2006/relationships/hyperlink" Target="https://podminky.urs.cz/item/CS_URS_2022_01/273311125" TargetMode="External"/><Relationship Id="rId39" Type="http://schemas.openxmlformats.org/officeDocument/2006/relationships/hyperlink" Target="https://podminky.urs.cz/item/CS_URS_2022_01/317361116" TargetMode="External"/><Relationship Id="rId21" Type="http://schemas.openxmlformats.org/officeDocument/2006/relationships/hyperlink" Target="https://podminky.urs.cz/item/CS_URS_2022_01/174101101" TargetMode="External"/><Relationship Id="rId34" Type="http://schemas.openxmlformats.org/officeDocument/2006/relationships/hyperlink" Target="https://podminky.urs.cz/item/CS_URS_2022_01/317221111" TargetMode="External"/><Relationship Id="rId42" Type="http://schemas.openxmlformats.org/officeDocument/2006/relationships/hyperlink" Target="https://podminky.urs.cz/item/CS_URS_2022_01/334213221" TargetMode="External"/><Relationship Id="rId47" Type="http://schemas.openxmlformats.org/officeDocument/2006/relationships/hyperlink" Target="https://podminky.urs.cz/item/CS_URS_2022_01/389121113" TargetMode="External"/><Relationship Id="rId50" Type="http://schemas.openxmlformats.org/officeDocument/2006/relationships/hyperlink" Target="https://podminky.urs.cz/item/CS_URS_2022_01/389121111" TargetMode="External"/><Relationship Id="rId55" Type="http://schemas.openxmlformats.org/officeDocument/2006/relationships/hyperlink" Target="https://podminky.urs.cz/item/CS_URS_2022_01/458311131" TargetMode="External"/><Relationship Id="rId63" Type="http://schemas.openxmlformats.org/officeDocument/2006/relationships/hyperlink" Target="https://podminky.urs.cz/item/CS_URS_2022_01/911121211" TargetMode="External"/><Relationship Id="rId68" Type="http://schemas.openxmlformats.org/officeDocument/2006/relationships/hyperlink" Target="https://podminky.urs.cz/item/CS_URS_2022_01/962021112" TargetMode="External"/><Relationship Id="rId76" Type="http://schemas.openxmlformats.org/officeDocument/2006/relationships/hyperlink" Target="https://podminky.urs.cz/item/CS_URS_2022_01/997013655" TargetMode="External"/><Relationship Id="rId84" Type="http://schemas.openxmlformats.org/officeDocument/2006/relationships/hyperlink" Target="https://podminky.urs.cz/item/CS_URS_2022_01/711491273" TargetMode="External"/><Relationship Id="rId89" Type="http://schemas.openxmlformats.org/officeDocument/2006/relationships/hyperlink" Target="https://podminky.urs.cz/item/CS_URS_2022_01/789322221" TargetMode="External"/><Relationship Id="rId7" Type="http://schemas.openxmlformats.org/officeDocument/2006/relationships/hyperlink" Target="https://podminky.urs.cz/item/CS_URS_2022_01/119001422" TargetMode="External"/><Relationship Id="rId71" Type="http://schemas.openxmlformats.org/officeDocument/2006/relationships/hyperlink" Target="https://podminky.urs.cz/item/CS_URS_2022_01/992114111" TargetMode="External"/><Relationship Id="rId92" Type="http://schemas.openxmlformats.org/officeDocument/2006/relationships/drawing" Target="../drawings/drawing2.xml"/><Relationship Id="rId2" Type="http://schemas.openxmlformats.org/officeDocument/2006/relationships/hyperlink" Target="https://podminky.urs.cz/item/CS_URS_2022_01/111301111" TargetMode="External"/><Relationship Id="rId16" Type="http://schemas.openxmlformats.org/officeDocument/2006/relationships/hyperlink" Target="https://podminky.urs.cz/item/CS_URS_2022_01/162751117" TargetMode="External"/><Relationship Id="rId29" Type="http://schemas.openxmlformats.org/officeDocument/2006/relationships/hyperlink" Target="https://podminky.urs.cz/item/CS_URS_2022_01/273354111" TargetMode="External"/><Relationship Id="rId11" Type="http://schemas.openxmlformats.org/officeDocument/2006/relationships/hyperlink" Target="https://podminky.urs.cz/item/CS_URS_2022_01/122151402" TargetMode="External"/><Relationship Id="rId24" Type="http://schemas.openxmlformats.org/officeDocument/2006/relationships/hyperlink" Target="https://podminky.urs.cz/item/CS_URS_2022_01/183405211" TargetMode="External"/><Relationship Id="rId32" Type="http://schemas.openxmlformats.org/officeDocument/2006/relationships/hyperlink" Target="https://podminky.urs.cz/item/CS_URS_2022_01/274311126" TargetMode="External"/><Relationship Id="rId37" Type="http://schemas.openxmlformats.org/officeDocument/2006/relationships/hyperlink" Target="https://podminky.urs.cz/item/CS_URS_2022_01/317353311" TargetMode="External"/><Relationship Id="rId40" Type="http://schemas.openxmlformats.org/officeDocument/2006/relationships/hyperlink" Target="https://podminky.urs.cz/item/CS_URS_2022_01/348321191" TargetMode="External"/><Relationship Id="rId45" Type="http://schemas.openxmlformats.org/officeDocument/2006/relationships/hyperlink" Target="https://podminky.urs.cz/item/CS_URS_2022_01/334213922" TargetMode="External"/><Relationship Id="rId53" Type="http://schemas.openxmlformats.org/officeDocument/2006/relationships/hyperlink" Target="https://podminky.urs.cz/item/CS_URS_2022_01/451476122" TargetMode="External"/><Relationship Id="rId58" Type="http://schemas.openxmlformats.org/officeDocument/2006/relationships/hyperlink" Target="https://podminky.urs.cz/item/CS_URS_2022_01/465513256" TargetMode="External"/><Relationship Id="rId66" Type="http://schemas.openxmlformats.org/officeDocument/2006/relationships/hyperlink" Target="https://podminky.urs.cz/item/CS_URS_2022_01/919726125" TargetMode="External"/><Relationship Id="rId74" Type="http://schemas.openxmlformats.org/officeDocument/2006/relationships/hyperlink" Target="https://podminky.urs.cz/item/CS_URS_2022_01/997013509" TargetMode="External"/><Relationship Id="rId79" Type="http://schemas.openxmlformats.org/officeDocument/2006/relationships/hyperlink" Target="https://podminky.urs.cz/item/CS_URS_2022_01/711112001" TargetMode="External"/><Relationship Id="rId87" Type="http://schemas.openxmlformats.org/officeDocument/2006/relationships/hyperlink" Target="https://podminky.urs.cz/item/CS_URS_2022_01/789322111" TargetMode="External"/><Relationship Id="rId5" Type="http://schemas.openxmlformats.org/officeDocument/2006/relationships/hyperlink" Target="https://podminky.urs.cz/item/CS_URS_2022_01/113151111" TargetMode="External"/><Relationship Id="rId61" Type="http://schemas.openxmlformats.org/officeDocument/2006/relationships/hyperlink" Target="https://podminky.urs.cz/item/CS_URS_2022_01/628613611" TargetMode="External"/><Relationship Id="rId82" Type="http://schemas.openxmlformats.org/officeDocument/2006/relationships/hyperlink" Target="https://podminky.urs.cz/item/CS_URS_2022_01/711491272" TargetMode="External"/><Relationship Id="rId90" Type="http://schemas.openxmlformats.org/officeDocument/2006/relationships/hyperlink" Target="https://podminky.urs.cz/item/CS_URS_2022_01/789351240" TargetMode="External"/><Relationship Id="rId19" Type="http://schemas.openxmlformats.org/officeDocument/2006/relationships/hyperlink" Target="https://podminky.urs.cz/item/CS_URS_2022_01/171201201" TargetMode="External"/><Relationship Id="rId14" Type="http://schemas.openxmlformats.org/officeDocument/2006/relationships/hyperlink" Target="https://podminky.urs.cz/item/CS_URS_2022_01/132151101" TargetMode="External"/><Relationship Id="rId22" Type="http://schemas.openxmlformats.org/officeDocument/2006/relationships/hyperlink" Target="https://podminky.urs.cz/item/CS_URS_2022_01/174201101" TargetMode="External"/><Relationship Id="rId27" Type="http://schemas.openxmlformats.org/officeDocument/2006/relationships/hyperlink" Target="https://podminky.urs.cz/item/CS_URS_2022_01/273311126" TargetMode="External"/><Relationship Id="rId30" Type="http://schemas.openxmlformats.org/officeDocument/2006/relationships/hyperlink" Target="https://podminky.urs.cz/item/CS_URS_2022_01/273354211" TargetMode="External"/><Relationship Id="rId35" Type="http://schemas.openxmlformats.org/officeDocument/2006/relationships/hyperlink" Target="https://podminky.urs.cz/item/CS_URS_2022_01/317353121" TargetMode="External"/><Relationship Id="rId43" Type="http://schemas.openxmlformats.org/officeDocument/2006/relationships/hyperlink" Target="https://podminky.urs.cz/item/CS_URS_2022_01/334213912" TargetMode="External"/><Relationship Id="rId48" Type="http://schemas.openxmlformats.org/officeDocument/2006/relationships/hyperlink" Target="https://podminky.urs.cz/item/CS_URS_2022_01/389361001" TargetMode="External"/><Relationship Id="rId56" Type="http://schemas.openxmlformats.org/officeDocument/2006/relationships/hyperlink" Target="https://podminky.urs.cz/item/CS_URS_2022_01/463211121" TargetMode="External"/><Relationship Id="rId64" Type="http://schemas.openxmlformats.org/officeDocument/2006/relationships/hyperlink" Target="https://podminky.urs.cz/item/CS_URS_2022_01/911121311" TargetMode="External"/><Relationship Id="rId69" Type="http://schemas.openxmlformats.org/officeDocument/2006/relationships/hyperlink" Target="https://podminky.urs.cz/item/CS_URS_2022_01/963051111" TargetMode="External"/><Relationship Id="rId77" Type="http://schemas.openxmlformats.org/officeDocument/2006/relationships/hyperlink" Target="https://podminky.urs.cz/item/CS_URS_2022_01/997013841" TargetMode="External"/><Relationship Id="rId8" Type="http://schemas.openxmlformats.org/officeDocument/2006/relationships/hyperlink" Target="https://podminky.urs.cz/item/CS_URS_2022_01/115001106" TargetMode="External"/><Relationship Id="rId51" Type="http://schemas.openxmlformats.org/officeDocument/2006/relationships/hyperlink" Target="https://podminky.urs.cz/item/CS_URS_2022_01/451315136" TargetMode="External"/><Relationship Id="rId72" Type="http://schemas.openxmlformats.org/officeDocument/2006/relationships/hyperlink" Target="https://podminky.urs.cz/item/CS_URS_2022_01/992114113" TargetMode="External"/><Relationship Id="rId80" Type="http://schemas.openxmlformats.org/officeDocument/2006/relationships/hyperlink" Target="https://podminky.urs.cz/item/CS_URS_2022_01/711112002" TargetMode="External"/><Relationship Id="rId85" Type="http://schemas.openxmlformats.org/officeDocument/2006/relationships/hyperlink" Target="https://podminky.urs.cz/item/CS_URS_2022_01/998711101" TargetMode="External"/><Relationship Id="rId3" Type="http://schemas.openxmlformats.org/officeDocument/2006/relationships/hyperlink" Target="https://podminky.urs.cz/item/CS_URS_2022_01/113107151" TargetMode="External"/><Relationship Id="rId12" Type="http://schemas.openxmlformats.org/officeDocument/2006/relationships/hyperlink" Target="https://podminky.urs.cz/item/CS_URS_2022_01/129253101" TargetMode="External"/><Relationship Id="rId17" Type="http://schemas.openxmlformats.org/officeDocument/2006/relationships/hyperlink" Target="https://podminky.urs.cz/item/CS_URS_2022_01/162751119" TargetMode="External"/><Relationship Id="rId25" Type="http://schemas.openxmlformats.org/officeDocument/2006/relationships/hyperlink" Target="https://podminky.urs.cz/item/CS_URS_2022_01/212795111" TargetMode="External"/><Relationship Id="rId33" Type="http://schemas.openxmlformats.org/officeDocument/2006/relationships/hyperlink" Target="https://podminky.urs.cz/item/CS_URS_2022_01/291211111" TargetMode="External"/><Relationship Id="rId38" Type="http://schemas.openxmlformats.org/officeDocument/2006/relationships/hyperlink" Target="https://podminky.urs.cz/item/CS_URS_2022_01/317321118" TargetMode="External"/><Relationship Id="rId46" Type="http://schemas.openxmlformats.org/officeDocument/2006/relationships/hyperlink" Target="https://podminky.urs.cz/item/CS_URS_2022_01/388995113" TargetMode="External"/><Relationship Id="rId59" Type="http://schemas.openxmlformats.org/officeDocument/2006/relationships/hyperlink" Target="https://podminky.urs.cz/item/CS_URS_2022_01/624631212" TargetMode="External"/><Relationship Id="rId67" Type="http://schemas.openxmlformats.org/officeDocument/2006/relationships/hyperlink" Target="https://podminky.urs.cz/item/CS_URS_2022_01/936942211" TargetMode="External"/><Relationship Id="rId20" Type="http://schemas.openxmlformats.org/officeDocument/2006/relationships/hyperlink" Target="https://podminky.urs.cz/item/CS_URS_2022_01/171201221" TargetMode="External"/><Relationship Id="rId41" Type="http://schemas.openxmlformats.org/officeDocument/2006/relationships/hyperlink" Target="https://podminky.urs.cz/item/CS_URS_2022_01/153271113" TargetMode="External"/><Relationship Id="rId54" Type="http://schemas.openxmlformats.org/officeDocument/2006/relationships/hyperlink" Target="https://podminky.urs.cz/item/CS_URS_2022_01/457311114" TargetMode="External"/><Relationship Id="rId62" Type="http://schemas.openxmlformats.org/officeDocument/2006/relationships/hyperlink" Target="https://podminky.urs.cz/item/CS_URS_2022_01/628633111" TargetMode="External"/><Relationship Id="rId70" Type="http://schemas.openxmlformats.org/officeDocument/2006/relationships/hyperlink" Target="https://podminky.urs.cz/item/CS_URS_2022_01/966075141" TargetMode="External"/><Relationship Id="rId75" Type="http://schemas.openxmlformats.org/officeDocument/2006/relationships/hyperlink" Target="https://podminky.urs.cz/item/CS_URS_2022_01/997013602" TargetMode="External"/><Relationship Id="rId83" Type="http://schemas.openxmlformats.org/officeDocument/2006/relationships/hyperlink" Target="https://podminky.urs.cz/item/CS_URS_2022_01/711491177" TargetMode="External"/><Relationship Id="rId88" Type="http://schemas.openxmlformats.org/officeDocument/2006/relationships/hyperlink" Target="https://podminky.urs.cz/item/CS_URS_2022_01/789322116" TargetMode="External"/><Relationship Id="rId91" Type="http://schemas.openxmlformats.org/officeDocument/2006/relationships/hyperlink" Target="https://podminky.urs.cz/item/CS_URS_2022_01/998781101" TargetMode="External"/><Relationship Id="rId1" Type="http://schemas.openxmlformats.org/officeDocument/2006/relationships/hyperlink" Target="https://podminky.urs.cz/item/CS_URS_2022_01/111211101" TargetMode="External"/><Relationship Id="rId6" Type="http://schemas.openxmlformats.org/officeDocument/2006/relationships/hyperlink" Target="https://podminky.urs.cz/item/CS_URS_2022_01/113311121" TargetMode="External"/><Relationship Id="rId15" Type="http://schemas.openxmlformats.org/officeDocument/2006/relationships/hyperlink" Target="https://podminky.urs.cz/item/CS_URS_2022_01/162351103" TargetMode="External"/><Relationship Id="rId23" Type="http://schemas.openxmlformats.org/officeDocument/2006/relationships/hyperlink" Target="https://podminky.urs.cz/item/CS_URS_2022_01/181351003" TargetMode="External"/><Relationship Id="rId28" Type="http://schemas.openxmlformats.org/officeDocument/2006/relationships/hyperlink" Target="https://podminky.urs.cz/item/CS_URS_2022_01/273311191" TargetMode="External"/><Relationship Id="rId36" Type="http://schemas.openxmlformats.org/officeDocument/2006/relationships/hyperlink" Target="https://podminky.urs.cz/item/CS_URS_2022_01/317353221" TargetMode="External"/><Relationship Id="rId49" Type="http://schemas.openxmlformats.org/officeDocument/2006/relationships/hyperlink" Target="https://podminky.urs.cz/item/CS_URS_2022_01/389381001" TargetMode="External"/><Relationship Id="rId57" Type="http://schemas.openxmlformats.org/officeDocument/2006/relationships/hyperlink" Target="https://podminky.urs.cz/item/CS_URS_2022_01/465511521" TargetMode="External"/><Relationship Id="rId10" Type="http://schemas.openxmlformats.org/officeDocument/2006/relationships/hyperlink" Target="https://podminky.urs.cz/item/CS_URS_2022_01/115101301" TargetMode="External"/><Relationship Id="rId31" Type="http://schemas.openxmlformats.org/officeDocument/2006/relationships/hyperlink" Target="https://podminky.urs.cz/item/CS_URS_2022_01/273361412" TargetMode="External"/><Relationship Id="rId44" Type="http://schemas.openxmlformats.org/officeDocument/2006/relationships/hyperlink" Target="https://podminky.urs.cz/item/CS_URS_2022_01/334213921" TargetMode="External"/><Relationship Id="rId52" Type="http://schemas.openxmlformats.org/officeDocument/2006/relationships/hyperlink" Target="https://podminky.urs.cz/item/CS_URS_2022_01/451476121" TargetMode="External"/><Relationship Id="rId60" Type="http://schemas.openxmlformats.org/officeDocument/2006/relationships/hyperlink" Target="https://podminky.urs.cz/item/CS_URS_2022_01/624631411" TargetMode="External"/><Relationship Id="rId65" Type="http://schemas.openxmlformats.org/officeDocument/2006/relationships/hyperlink" Target="https://podminky.urs.cz/item/CS_URS_2022_01/919726123" TargetMode="External"/><Relationship Id="rId73" Type="http://schemas.openxmlformats.org/officeDocument/2006/relationships/hyperlink" Target="https://podminky.urs.cz/item/CS_URS_2022_01/997013501" TargetMode="External"/><Relationship Id="rId78" Type="http://schemas.openxmlformats.org/officeDocument/2006/relationships/hyperlink" Target="https://podminky.urs.cz/item/CS_URS_2022_01/998241021" TargetMode="External"/><Relationship Id="rId81" Type="http://schemas.openxmlformats.org/officeDocument/2006/relationships/hyperlink" Target="https://podminky.urs.cz/item/CS_URS_2022_01/711112132" TargetMode="External"/><Relationship Id="rId86" Type="http://schemas.openxmlformats.org/officeDocument/2006/relationships/hyperlink" Target="https://podminky.urs.cz/item/CS_URS_2022_01/789212122" TargetMode="External"/><Relationship Id="rId4" Type="http://schemas.openxmlformats.org/officeDocument/2006/relationships/hyperlink" Target="https://podminky.urs.cz/item/CS_URS_2022_01/113107162" TargetMode="External"/><Relationship Id="rId9" Type="http://schemas.openxmlformats.org/officeDocument/2006/relationships/hyperlink" Target="https://podminky.urs.cz/item/CS_URS_2022_01/115101201"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8" Type="http://schemas.openxmlformats.org/officeDocument/2006/relationships/hyperlink" Target="https://podminky.urs.cz/item/CS_URS_2022_01/072002000" TargetMode="External"/><Relationship Id="rId3" Type="http://schemas.openxmlformats.org/officeDocument/2006/relationships/hyperlink" Target="https://podminky.urs.cz/item/CS_URS_2022_01/013254000" TargetMode="External"/><Relationship Id="rId7" Type="http://schemas.openxmlformats.org/officeDocument/2006/relationships/hyperlink" Target="https://podminky.urs.cz/item/CS_URS_2022_01/049002000" TargetMode="External"/><Relationship Id="rId2" Type="http://schemas.openxmlformats.org/officeDocument/2006/relationships/hyperlink" Target="https://podminky.urs.cz/item/CS_URS_2022_01/012303000" TargetMode="External"/><Relationship Id="rId1" Type="http://schemas.openxmlformats.org/officeDocument/2006/relationships/hyperlink" Target="https://podminky.urs.cz/item/CS_URS_2022_01/012203000" TargetMode="External"/><Relationship Id="rId6" Type="http://schemas.openxmlformats.org/officeDocument/2006/relationships/hyperlink" Target="https://podminky.urs.cz/item/CS_URS_2022_01/043134000" TargetMode="External"/><Relationship Id="rId5" Type="http://schemas.openxmlformats.org/officeDocument/2006/relationships/hyperlink" Target="https://podminky.urs.cz/item/CS_URS_2022_01/034603000" TargetMode="External"/><Relationship Id="rId10" Type="http://schemas.openxmlformats.org/officeDocument/2006/relationships/drawing" Target="../drawings/drawing5.xml"/><Relationship Id="rId4" Type="http://schemas.openxmlformats.org/officeDocument/2006/relationships/hyperlink" Target="https://podminky.urs.cz/item/CS_URS_2022_01/032903000" TargetMode="External"/><Relationship Id="rId9" Type="http://schemas.openxmlformats.org/officeDocument/2006/relationships/hyperlink" Target="https://podminky.urs.cz/item/CS_URS_2022_01/074002000"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0"/>
  <sheetViews>
    <sheetView showGridLines="0" tabSelected="1" topLeftCell="A40" workbookViewId="0"/>
  </sheetViews>
  <sheetFormatPr defaultRowHeight="13.5"/>
  <cols>
    <col min="1" max="1" width="8.33203125" style="1" customWidth="1"/>
    <col min="2" max="2" width="1.6640625" style="1" customWidth="1"/>
    <col min="3" max="3" width="4.109375" style="1" customWidth="1"/>
    <col min="4" max="33" width="2.6640625" style="1" customWidth="1"/>
    <col min="34" max="34" width="3.33203125" style="1" customWidth="1"/>
    <col min="35" max="35" width="31.6640625" style="1" customWidth="1"/>
    <col min="36" max="37" width="2.44140625" style="1" customWidth="1"/>
    <col min="38" max="38" width="8.33203125" style="1" customWidth="1"/>
    <col min="39" max="39" width="3.33203125" style="1" customWidth="1"/>
    <col min="40" max="40" width="13.33203125" style="1" customWidth="1"/>
    <col min="41" max="41" width="7.44140625" style="1" customWidth="1"/>
    <col min="42" max="42" width="4.109375" style="1" customWidth="1"/>
    <col min="43" max="43" width="15.6640625" style="1" customWidth="1"/>
    <col min="44" max="44" width="13.6640625" style="1" customWidth="1"/>
    <col min="45" max="47" width="25.77734375" style="1" hidden="1" customWidth="1"/>
    <col min="48" max="49" width="21.6640625" style="1" hidden="1" customWidth="1"/>
    <col min="50" max="51" width="25" style="1" hidden="1" customWidth="1"/>
    <col min="52" max="52" width="21.6640625" style="1" hidden="1" customWidth="1"/>
    <col min="53" max="53" width="19.109375" style="1" hidden="1" customWidth="1"/>
    <col min="54" max="54" width="25" style="1" hidden="1" customWidth="1"/>
    <col min="55" max="55" width="21.6640625" style="1" hidden="1" customWidth="1"/>
    <col min="56" max="56" width="19.109375" style="1" hidden="1" customWidth="1"/>
    <col min="57" max="57" width="66.44140625" style="1" customWidth="1"/>
    <col min="71" max="91" width="9.33203125" style="1" hidden="1"/>
  </cols>
  <sheetData>
    <row r="1" spans="1:74" ht="10">
      <c r="A1" s="17" t="s">
        <v>0</v>
      </c>
      <c r="AZ1" s="17" t="s">
        <v>1</v>
      </c>
      <c r="BA1" s="17" t="s">
        <v>2</v>
      </c>
      <c r="BB1" s="17" t="s">
        <v>3</v>
      </c>
      <c r="BT1" s="17" t="s">
        <v>4</v>
      </c>
      <c r="BU1" s="17" t="s">
        <v>4</v>
      </c>
      <c r="BV1" s="17" t="s">
        <v>5</v>
      </c>
    </row>
    <row r="2" spans="1:74" s="1" customFormat="1" ht="37" customHeight="1">
      <c r="AR2" s="369"/>
      <c r="AS2" s="369"/>
      <c r="AT2" s="369"/>
      <c r="AU2" s="369"/>
      <c r="AV2" s="369"/>
      <c r="AW2" s="369"/>
      <c r="AX2" s="369"/>
      <c r="AY2" s="369"/>
      <c r="AZ2" s="369"/>
      <c r="BA2" s="369"/>
      <c r="BB2" s="369"/>
      <c r="BC2" s="369"/>
      <c r="BD2" s="369"/>
      <c r="BE2" s="369"/>
      <c r="BS2" s="18" t="s">
        <v>6</v>
      </c>
      <c r="BT2" s="18" t="s">
        <v>7</v>
      </c>
    </row>
    <row r="3" spans="1:74" s="1" customFormat="1" ht="7"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53" t="s">
        <v>14</v>
      </c>
      <c r="L5" s="354"/>
      <c r="M5" s="354"/>
      <c r="N5" s="354"/>
      <c r="O5" s="354"/>
      <c r="P5" s="354"/>
      <c r="Q5" s="354"/>
      <c r="R5" s="354"/>
      <c r="S5" s="354"/>
      <c r="T5" s="354"/>
      <c r="U5" s="354"/>
      <c r="V5" s="354"/>
      <c r="W5" s="354"/>
      <c r="X5" s="354"/>
      <c r="Y5" s="354"/>
      <c r="Z5" s="354"/>
      <c r="AA5" s="354"/>
      <c r="AB5" s="354"/>
      <c r="AC5" s="354"/>
      <c r="AD5" s="354"/>
      <c r="AE5" s="354"/>
      <c r="AF5" s="354"/>
      <c r="AG5" s="354"/>
      <c r="AH5" s="354"/>
      <c r="AI5" s="354"/>
      <c r="AJ5" s="354"/>
      <c r="AK5" s="354"/>
      <c r="AL5" s="354"/>
      <c r="AM5" s="354"/>
      <c r="AN5" s="354"/>
      <c r="AO5" s="354"/>
      <c r="AP5" s="23"/>
      <c r="AQ5" s="23"/>
      <c r="AR5" s="21"/>
      <c r="BE5" s="350" t="s">
        <v>15</v>
      </c>
      <c r="BS5" s="18" t="s">
        <v>6</v>
      </c>
    </row>
    <row r="6" spans="1:74" s="1" customFormat="1" ht="37" customHeight="1">
      <c r="B6" s="22"/>
      <c r="C6" s="23"/>
      <c r="D6" s="29" t="s">
        <v>16</v>
      </c>
      <c r="E6" s="23"/>
      <c r="F6" s="23"/>
      <c r="G6" s="23"/>
      <c r="H6" s="23"/>
      <c r="I6" s="23"/>
      <c r="J6" s="23"/>
      <c r="K6" s="355" t="s">
        <v>17</v>
      </c>
      <c r="L6" s="354"/>
      <c r="M6" s="354"/>
      <c r="N6" s="354"/>
      <c r="O6" s="354"/>
      <c r="P6" s="354"/>
      <c r="Q6" s="354"/>
      <c r="R6" s="354"/>
      <c r="S6" s="354"/>
      <c r="T6" s="354"/>
      <c r="U6" s="354"/>
      <c r="V6" s="354"/>
      <c r="W6" s="354"/>
      <c r="X6" s="354"/>
      <c r="Y6" s="354"/>
      <c r="Z6" s="354"/>
      <c r="AA6" s="354"/>
      <c r="AB6" s="354"/>
      <c r="AC6" s="354"/>
      <c r="AD6" s="354"/>
      <c r="AE6" s="354"/>
      <c r="AF6" s="354"/>
      <c r="AG6" s="354"/>
      <c r="AH6" s="354"/>
      <c r="AI6" s="354"/>
      <c r="AJ6" s="354"/>
      <c r="AK6" s="354"/>
      <c r="AL6" s="354"/>
      <c r="AM6" s="354"/>
      <c r="AN6" s="354"/>
      <c r="AO6" s="354"/>
      <c r="AP6" s="23"/>
      <c r="AQ6" s="23"/>
      <c r="AR6" s="21"/>
      <c r="BE6" s="351"/>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19</v>
      </c>
      <c r="AO7" s="23"/>
      <c r="AP7" s="23"/>
      <c r="AQ7" s="23"/>
      <c r="AR7" s="21"/>
      <c r="BE7" s="351"/>
      <c r="BS7" s="18" t="s">
        <v>6</v>
      </c>
    </row>
    <row r="8" spans="1:74" s="1" customFormat="1" ht="12" customHeight="1">
      <c r="B8" s="22"/>
      <c r="C8" s="23"/>
      <c r="D8" s="30"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23</v>
      </c>
      <c r="AL8" s="23"/>
      <c r="AM8" s="23"/>
      <c r="AN8" s="31" t="s">
        <v>24</v>
      </c>
      <c r="AO8" s="23"/>
      <c r="AP8" s="23"/>
      <c r="AQ8" s="23"/>
      <c r="AR8" s="21"/>
      <c r="BE8" s="351"/>
      <c r="BS8" s="18" t="s">
        <v>6</v>
      </c>
    </row>
    <row r="9" spans="1:74"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51"/>
      <c r="BS9" s="18" t="s">
        <v>6</v>
      </c>
    </row>
    <row r="10" spans="1:74" s="1" customFormat="1" ht="12" customHeight="1">
      <c r="B10" s="22"/>
      <c r="C10" s="23"/>
      <c r="D10" s="30"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26</v>
      </c>
      <c r="AL10" s="23"/>
      <c r="AM10" s="23"/>
      <c r="AN10" s="28" t="s">
        <v>27</v>
      </c>
      <c r="AO10" s="23"/>
      <c r="AP10" s="23"/>
      <c r="AQ10" s="23"/>
      <c r="AR10" s="21"/>
      <c r="BE10" s="351"/>
      <c r="BS10" s="18" t="s">
        <v>6</v>
      </c>
    </row>
    <row r="11" spans="1:74" s="1" customFormat="1" ht="18.5"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29</v>
      </c>
      <c r="AL11" s="23"/>
      <c r="AM11" s="23"/>
      <c r="AN11" s="28" t="s">
        <v>30</v>
      </c>
      <c r="AO11" s="23"/>
      <c r="AP11" s="23"/>
      <c r="AQ11" s="23"/>
      <c r="AR11" s="21"/>
      <c r="BE11" s="351"/>
      <c r="BS11" s="18" t="s">
        <v>6</v>
      </c>
    </row>
    <row r="12" spans="1:74" s="1" customFormat="1" ht="7"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51"/>
      <c r="BS12" s="18" t="s">
        <v>6</v>
      </c>
    </row>
    <row r="13" spans="1:74" s="1" customFormat="1" ht="12" customHeight="1">
      <c r="B13" s="22"/>
      <c r="C13" s="23"/>
      <c r="D13" s="30"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26</v>
      </c>
      <c r="AL13" s="23"/>
      <c r="AM13" s="23"/>
      <c r="AN13" s="32" t="s">
        <v>32</v>
      </c>
      <c r="AO13" s="23"/>
      <c r="AP13" s="23"/>
      <c r="AQ13" s="23"/>
      <c r="AR13" s="21"/>
      <c r="BE13" s="351"/>
      <c r="BS13" s="18" t="s">
        <v>6</v>
      </c>
    </row>
    <row r="14" spans="1:74" ht="12.5">
      <c r="B14" s="22"/>
      <c r="C14" s="23"/>
      <c r="D14" s="23"/>
      <c r="E14" s="356" t="s">
        <v>32</v>
      </c>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c r="AD14" s="357"/>
      <c r="AE14" s="357"/>
      <c r="AF14" s="357"/>
      <c r="AG14" s="357"/>
      <c r="AH14" s="357"/>
      <c r="AI14" s="357"/>
      <c r="AJ14" s="357"/>
      <c r="AK14" s="30" t="s">
        <v>29</v>
      </c>
      <c r="AL14" s="23"/>
      <c r="AM14" s="23"/>
      <c r="AN14" s="32" t="s">
        <v>32</v>
      </c>
      <c r="AO14" s="23"/>
      <c r="AP14" s="23"/>
      <c r="AQ14" s="23"/>
      <c r="AR14" s="21"/>
      <c r="BE14" s="351"/>
      <c r="BS14" s="18" t="s">
        <v>6</v>
      </c>
    </row>
    <row r="15" spans="1:74" s="1" customFormat="1" ht="7"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51"/>
      <c r="BS15" s="18" t="s">
        <v>4</v>
      </c>
    </row>
    <row r="16" spans="1:74" s="1" customFormat="1" ht="12" customHeight="1">
      <c r="B16" s="22"/>
      <c r="C16" s="23"/>
      <c r="D16" s="30"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26</v>
      </c>
      <c r="AL16" s="23"/>
      <c r="AM16" s="23"/>
      <c r="AN16" s="28" t="s">
        <v>19</v>
      </c>
      <c r="AO16" s="23"/>
      <c r="AP16" s="23"/>
      <c r="AQ16" s="23"/>
      <c r="AR16" s="21"/>
      <c r="BE16" s="351"/>
      <c r="BS16" s="18" t="s">
        <v>4</v>
      </c>
    </row>
    <row r="17" spans="1:71" s="1" customFormat="1" ht="18.5" customHeight="1">
      <c r="B17" s="22"/>
      <c r="C17" s="23"/>
      <c r="D17" s="23"/>
      <c r="E17" s="28" t="s">
        <v>34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29</v>
      </c>
      <c r="AL17" s="23"/>
      <c r="AM17" s="23"/>
      <c r="AN17" s="28" t="s">
        <v>19</v>
      </c>
      <c r="AO17" s="23"/>
      <c r="AP17" s="23"/>
      <c r="AQ17" s="23"/>
      <c r="AR17" s="21"/>
      <c r="BE17" s="351"/>
      <c r="BS17" s="18" t="s">
        <v>35</v>
      </c>
    </row>
    <row r="18" spans="1:71" s="1" customFormat="1" ht="7"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51"/>
      <c r="BS18" s="18" t="s">
        <v>6</v>
      </c>
    </row>
    <row r="19" spans="1:71" s="1" customFormat="1" ht="12" customHeight="1">
      <c r="B19" s="22"/>
      <c r="C19" s="23"/>
      <c r="D19" s="30" t="s">
        <v>36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26</v>
      </c>
      <c r="AL19" s="23"/>
      <c r="AM19" s="23"/>
      <c r="AN19" s="28" t="s">
        <v>19</v>
      </c>
      <c r="AO19" s="23"/>
      <c r="AP19" s="23"/>
      <c r="AQ19" s="23"/>
      <c r="AR19" s="21"/>
      <c r="BE19" s="351"/>
      <c r="BS19" s="18" t="s">
        <v>6</v>
      </c>
    </row>
    <row r="20" spans="1:71" s="1" customFormat="1" ht="18.5" customHeight="1">
      <c r="B20" s="22"/>
      <c r="C20" s="23"/>
      <c r="D20" s="23"/>
      <c r="E20" s="28" t="s">
        <v>37</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29</v>
      </c>
      <c r="AL20" s="23"/>
      <c r="AM20" s="23"/>
      <c r="AN20" s="28" t="s">
        <v>19</v>
      </c>
      <c r="AO20" s="23"/>
      <c r="AP20" s="23"/>
      <c r="AQ20" s="23"/>
      <c r="AR20" s="21"/>
      <c r="BE20" s="351"/>
      <c r="BS20" s="18" t="s">
        <v>35</v>
      </c>
    </row>
    <row r="21" spans="1:71" s="1" customFormat="1" ht="7"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51"/>
    </row>
    <row r="22" spans="1:71" s="1" customFormat="1" ht="12" customHeight="1">
      <c r="B22" s="22"/>
      <c r="C22" s="23"/>
      <c r="D22" s="30" t="s">
        <v>38</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51"/>
    </row>
    <row r="23" spans="1:71" s="1" customFormat="1" ht="47.25" customHeight="1">
      <c r="B23" s="22"/>
      <c r="C23" s="23"/>
      <c r="D23" s="23"/>
      <c r="E23" s="358" t="s">
        <v>39</v>
      </c>
      <c r="F23" s="358"/>
      <c r="G23" s="358"/>
      <c r="H23" s="358"/>
      <c r="I23" s="358"/>
      <c r="J23" s="358"/>
      <c r="K23" s="358"/>
      <c r="L23" s="358"/>
      <c r="M23" s="358"/>
      <c r="N23" s="358"/>
      <c r="O23" s="358"/>
      <c r="P23" s="358"/>
      <c r="Q23" s="358"/>
      <c r="R23" s="358"/>
      <c r="S23" s="358"/>
      <c r="T23" s="358"/>
      <c r="U23" s="358"/>
      <c r="V23" s="358"/>
      <c r="W23" s="358"/>
      <c r="X23" s="358"/>
      <c r="Y23" s="358"/>
      <c r="Z23" s="358"/>
      <c r="AA23" s="358"/>
      <c r="AB23" s="358"/>
      <c r="AC23" s="358"/>
      <c r="AD23" s="358"/>
      <c r="AE23" s="358"/>
      <c r="AF23" s="358"/>
      <c r="AG23" s="358"/>
      <c r="AH23" s="358"/>
      <c r="AI23" s="358"/>
      <c r="AJ23" s="358"/>
      <c r="AK23" s="358"/>
      <c r="AL23" s="358"/>
      <c r="AM23" s="358"/>
      <c r="AN23" s="358"/>
      <c r="AO23" s="23"/>
      <c r="AP23" s="23"/>
      <c r="AQ23" s="23"/>
      <c r="AR23" s="21"/>
      <c r="BE23" s="351"/>
    </row>
    <row r="24" spans="1:71" s="1" customFormat="1" ht="7"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51"/>
    </row>
    <row r="25" spans="1:71" s="1" customFormat="1" ht="7"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351"/>
    </row>
    <row r="26" spans="1:71" s="2" customFormat="1" ht="25.9" customHeight="1">
      <c r="A26" s="35"/>
      <c r="B26" s="36"/>
      <c r="C26" s="37"/>
      <c r="D26" s="38" t="s">
        <v>40</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59">
        <f>ROUND(AG54,2)</f>
        <v>0</v>
      </c>
      <c r="AL26" s="360"/>
      <c r="AM26" s="360"/>
      <c r="AN26" s="360"/>
      <c r="AO26" s="360"/>
      <c r="AP26" s="37"/>
      <c r="AQ26" s="37"/>
      <c r="AR26" s="40"/>
      <c r="BE26" s="351"/>
    </row>
    <row r="27" spans="1:71" s="2" customFormat="1" ht="7"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351"/>
    </row>
    <row r="28" spans="1:71" s="2" customFormat="1" ht="12.5">
      <c r="A28" s="35"/>
      <c r="B28" s="36"/>
      <c r="C28" s="37"/>
      <c r="D28" s="37"/>
      <c r="E28" s="37"/>
      <c r="F28" s="37"/>
      <c r="G28" s="37"/>
      <c r="H28" s="37"/>
      <c r="I28" s="37"/>
      <c r="J28" s="37"/>
      <c r="K28" s="37"/>
      <c r="L28" s="361" t="s">
        <v>41</v>
      </c>
      <c r="M28" s="361"/>
      <c r="N28" s="361"/>
      <c r="O28" s="361"/>
      <c r="P28" s="361"/>
      <c r="Q28" s="37"/>
      <c r="R28" s="37"/>
      <c r="S28" s="37"/>
      <c r="T28" s="37"/>
      <c r="U28" s="37"/>
      <c r="V28" s="37"/>
      <c r="W28" s="361" t="s">
        <v>42</v>
      </c>
      <c r="X28" s="361"/>
      <c r="Y28" s="361"/>
      <c r="Z28" s="361"/>
      <c r="AA28" s="361"/>
      <c r="AB28" s="361"/>
      <c r="AC28" s="361"/>
      <c r="AD28" s="361"/>
      <c r="AE28" s="361"/>
      <c r="AF28" s="37"/>
      <c r="AG28" s="37"/>
      <c r="AH28" s="37"/>
      <c r="AI28" s="37"/>
      <c r="AJ28" s="37"/>
      <c r="AK28" s="361" t="s">
        <v>43</v>
      </c>
      <c r="AL28" s="361"/>
      <c r="AM28" s="361"/>
      <c r="AN28" s="361"/>
      <c r="AO28" s="361"/>
      <c r="AP28" s="37"/>
      <c r="AQ28" s="37"/>
      <c r="AR28" s="40"/>
      <c r="BE28" s="351"/>
    </row>
    <row r="29" spans="1:71" s="3" customFormat="1" ht="14.4" customHeight="1">
      <c r="B29" s="41"/>
      <c r="C29" s="42"/>
      <c r="D29" s="30" t="s">
        <v>44</v>
      </c>
      <c r="E29" s="42"/>
      <c r="F29" s="30" t="s">
        <v>45</v>
      </c>
      <c r="G29" s="42"/>
      <c r="H29" s="42"/>
      <c r="I29" s="42"/>
      <c r="J29" s="42"/>
      <c r="K29" s="42"/>
      <c r="L29" s="364">
        <v>0.21</v>
      </c>
      <c r="M29" s="363"/>
      <c r="N29" s="363"/>
      <c r="O29" s="363"/>
      <c r="P29" s="363"/>
      <c r="Q29" s="42"/>
      <c r="R29" s="42"/>
      <c r="S29" s="42"/>
      <c r="T29" s="42"/>
      <c r="U29" s="42"/>
      <c r="V29" s="42"/>
      <c r="W29" s="362">
        <f>ROUND(AZ54, 2)</f>
        <v>0</v>
      </c>
      <c r="X29" s="363"/>
      <c r="Y29" s="363"/>
      <c r="Z29" s="363"/>
      <c r="AA29" s="363"/>
      <c r="AB29" s="363"/>
      <c r="AC29" s="363"/>
      <c r="AD29" s="363"/>
      <c r="AE29" s="363"/>
      <c r="AF29" s="42"/>
      <c r="AG29" s="42"/>
      <c r="AH29" s="42"/>
      <c r="AI29" s="42"/>
      <c r="AJ29" s="42"/>
      <c r="AK29" s="362">
        <f>ROUND(AV54, 2)</f>
        <v>0</v>
      </c>
      <c r="AL29" s="363"/>
      <c r="AM29" s="363"/>
      <c r="AN29" s="363"/>
      <c r="AO29" s="363"/>
      <c r="AP29" s="42"/>
      <c r="AQ29" s="42"/>
      <c r="AR29" s="43"/>
      <c r="BE29" s="352"/>
    </row>
    <row r="30" spans="1:71" s="3" customFormat="1" ht="14.4" customHeight="1">
      <c r="B30" s="41"/>
      <c r="C30" s="42"/>
      <c r="D30" s="42"/>
      <c r="E30" s="42"/>
      <c r="F30" s="30" t="s">
        <v>46</v>
      </c>
      <c r="G30" s="42"/>
      <c r="H30" s="42"/>
      <c r="I30" s="42"/>
      <c r="J30" s="42"/>
      <c r="K30" s="42"/>
      <c r="L30" s="364">
        <v>0.15</v>
      </c>
      <c r="M30" s="363"/>
      <c r="N30" s="363"/>
      <c r="O30" s="363"/>
      <c r="P30" s="363"/>
      <c r="Q30" s="42"/>
      <c r="R30" s="42"/>
      <c r="S30" s="42"/>
      <c r="T30" s="42"/>
      <c r="U30" s="42"/>
      <c r="V30" s="42"/>
      <c r="W30" s="362">
        <f>ROUND(BA54, 2)</f>
        <v>0</v>
      </c>
      <c r="X30" s="363"/>
      <c r="Y30" s="363"/>
      <c r="Z30" s="363"/>
      <c r="AA30" s="363"/>
      <c r="AB30" s="363"/>
      <c r="AC30" s="363"/>
      <c r="AD30" s="363"/>
      <c r="AE30" s="363"/>
      <c r="AF30" s="42"/>
      <c r="AG30" s="42"/>
      <c r="AH30" s="42"/>
      <c r="AI30" s="42"/>
      <c r="AJ30" s="42"/>
      <c r="AK30" s="362">
        <f>ROUND(AW54, 2)</f>
        <v>0</v>
      </c>
      <c r="AL30" s="363"/>
      <c r="AM30" s="363"/>
      <c r="AN30" s="363"/>
      <c r="AO30" s="363"/>
      <c r="AP30" s="42"/>
      <c r="AQ30" s="42"/>
      <c r="AR30" s="43"/>
      <c r="BE30" s="352"/>
    </row>
    <row r="31" spans="1:71" s="3" customFormat="1" ht="14.4" hidden="1" customHeight="1">
      <c r="B31" s="41"/>
      <c r="C31" s="42"/>
      <c r="D31" s="42"/>
      <c r="E31" s="42"/>
      <c r="F31" s="30" t="s">
        <v>47</v>
      </c>
      <c r="G31" s="42"/>
      <c r="H31" s="42"/>
      <c r="I31" s="42"/>
      <c r="J31" s="42"/>
      <c r="K31" s="42"/>
      <c r="L31" s="364">
        <v>0.21</v>
      </c>
      <c r="M31" s="363"/>
      <c r="N31" s="363"/>
      <c r="O31" s="363"/>
      <c r="P31" s="363"/>
      <c r="Q31" s="42"/>
      <c r="R31" s="42"/>
      <c r="S31" s="42"/>
      <c r="T31" s="42"/>
      <c r="U31" s="42"/>
      <c r="V31" s="42"/>
      <c r="W31" s="362">
        <f>ROUND(BB54, 2)</f>
        <v>0</v>
      </c>
      <c r="X31" s="363"/>
      <c r="Y31" s="363"/>
      <c r="Z31" s="363"/>
      <c r="AA31" s="363"/>
      <c r="AB31" s="363"/>
      <c r="AC31" s="363"/>
      <c r="AD31" s="363"/>
      <c r="AE31" s="363"/>
      <c r="AF31" s="42"/>
      <c r="AG31" s="42"/>
      <c r="AH31" s="42"/>
      <c r="AI31" s="42"/>
      <c r="AJ31" s="42"/>
      <c r="AK31" s="362">
        <v>0</v>
      </c>
      <c r="AL31" s="363"/>
      <c r="AM31" s="363"/>
      <c r="AN31" s="363"/>
      <c r="AO31" s="363"/>
      <c r="AP31" s="42"/>
      <c r="AQ31" s="42"/>
      <c r="AR31" s="43"/>
      <c r="BE31" s="352"/>
    </row>
    <row r="32" spans="1:71" s="3" customFormat="1" ht="14.4" hidden="1" customHeight="1">
      <c r="B32" s="41"/>
      <c r="C32" s="42"/>
      <c r="D32" s="42"/>
      <c r="E32" s="42"/>
      <c r="F32" s="30" t="s">
        <v>48</v>
      </c>
      <c r="G32" s="42"/>
      <c r="H32" s="42"/>
      <c r="I32" s="42"/>
      <c r="J32" s="42"/>
      <c r="K32" s="42"/>
      <c r="L32" s="364">
        <v>0.15</v>
      </c>
      <c r="M32" s="363"/>
      <c r="N32" s="363"/>
      <c r="O32" s="363"/>
      <c r="P32" s="363"/>
      <c r="Q32" s="42"/>
      <c r="R32" s="42"/>
      <c r="S32" s="42"/>
      <c r="T32" s="42"/>
      <c r="U32" s="42"/>
      <c r="V32" s="42"/>
      <c r="W32" s="362">
        <f>ROUND(BC54, 2)</f>
        <v>0</v>
      </c>
      <c r="X32" s="363"/>
      <c r="Y32" s="363"/>
      <c r="Z32" s="363"/>
      <c r="AA32" s="363"/>
      <c r="AB32" s="363"/>
      <c r="AC32" s="363"/>
      <c r="AD32" s="363"/>
      <c r="AE32" s="363"/>
      <c r="AF32" s="42"/>
      <c r="AG32" s="42"/>
      <c r="AH32" s="42"/>
      <c r="AI32" s="42"/>
      <c r="AJ32" s="42"/>
      <c r="AK32" s="362">
        <v>0</v>
      </c>
      <c r="AL32" s="363"/>
      <c r="AM32" s="363"/>
      <c r="AN32" s="363"/>
      <c r="AO32" s="363"/>
      <c r="AP32" s="42"/>
      <c r="AQ32" s="42"/>
      <c r="AR32" s="43"/>
      <c r="BE32" s="352"/>
    </row>
    <row r="33" spans="1:57" s="3" customFormat="1" ht="14.4" hidden="1" customHeight="1">
      <c r="B33" s="41"/>
      <c r="C33" s="42"/>
      <c r="D33" s="42"/>
      <c r="E33" s="42"/>
      <c r="F33" s="30" t="s">
        <v>49</v>
      </c>
      <c r="G33" s="42"/>
      <c r="H33" s="42"/>
      <c r="I33" s="42"/>
      <c r="J33" s="42"/>
      <c r="K33" s="42"/>
      <c r="L33" s="364">
        <v>0</v>
      </c>
      <c r="M33" s="363"/>
      <c r="N33" s="363"/>
      <c r="O33" s="363"/>
      <c r="P33" s="363"/>
      <c r="Q33" s="42"/>
      <c r="R33" s="42"/>
      <c r="S33" s="42"/>
      <c r="T33" s="42"/>
      <c r="U33" s="42"/>
      <c r="V33" s="42"/>
      <c r="W33" s="362">
        <f>ROUND(BD54, 2)</f>
        <v>0</v>
      </c>
      <c r="X33" s="363"/>
      <c r="Y33" s="363"/>
      <c r="Z33" s="363"/>
      <c r="AA33" s="363"/>
      <c r="AB33" s="363"/>
      <c r="AC33" s="363"/>
      <c r="AD33" s="363"/>
      <c r="AE33" s="363"/>
      <c r="AF33" s="42"/>
      <c r="AG33" s="42"/>
      <c r="AH33" s="42"/>
      <c r="AI33" s="42"/>
      <c r="AJ33" s="42"/>
      <c r="AK33" s="362">
        <v>0</v>
      </c>
      <c r="AL33" s="363"/>
      <c r="AM33" s="363"/>
      <c r="AN33" s="363"/>
      <c r="AO33" s="363"/>
      <c r="AP33" s="42"/>
      <c r="AQ33" s="42"/>
      <c r="AR33" s="43"/>
    </row>
    <row r="34" spans="1:57" s="2" customFormat="1" ht="7"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35"/>
    </row>
    <row r="35" spans="1:57" s="2" customFormat="1" ht="25.9" customHeight="1">
      <c r="A35" s="35"/>
      <c r="B35" s="36"/>
      <c r="C35" s="44"/>
      <c r="D35" s="45" t="s">
        <v>50</v>
      </c>
      <c r="E35" s="46"/>
      <c r="F35" s="46"/>
      <c r="G35" s="46"/>
      <c r="H35" s="46"/>
      <c r="I35" s="46"/>
      <c r="J35" s="46"/>
      <c r="K35" s="46"/>
      <c r="L35" s="46"/>
      <c r="M35" s="46"/>
      <c r="N35" s="46"/>
      <c r="O35" s="46"/>
      <c r="P35" s="46"/>
      <c r="Q35" s="46"/>
      <c r="R35" s="46"/>
      <c r="S35" s="46"/>
      <c r="T35" s="47" t="s">
        <v>51</v>
      </c>
      <c r="U35" s="46"/>
      <c r="V35" s="46"/>
      <c r="W35" s="46"/>
      <c r="X35" s="368" t="s">
        <v>52</v>
      </c>
      <c r="Y35" s="366"/>
      <c r="Z35" s="366"/>
      <c r="AA35" s="366"/>
      <c r="AB35" s="366"/>
      <c r="AC35" s="46"/>
      <c r="AD35" s="46"/>
      <c r="AE35" s="46"/>
      <c r="AF35" s="46"/>
      <c r="AG35" s="46"/>
      <c r="AH35" s="46"/>
      <c r="AI35" s="46"/>
      <c r="AJ35" s="46"/>
      <c r="AK35" s="365">
        <f>SUM(AK26:AK33)</f>
        <v>0</v>
      </c>
      <c r="AL35" s="366"/>
      <c r="AM35" s="366"/>
      <c r="AN35" s="366"/>
      <c r="AO35" s="367"/>
      <c r="AP35" s="44"/>
      <c r="AQ35" s="44"/>
      <c r="AR35" s="40"/>
      <c r="BE35" s="35"/>
    </row>
    <row r="36" spans="1:57" s="2" customFormat="1" ht="7"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7" customHeight="1">
      <c r="A37" s="35"/>
      <c r="B37" s="48"/>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0"/>
      <c r="BE37" s="35"/>
    </row>
    <row r="41" spans="1:57" s="2" customFormat="1" ht="7" customHeight="1">
      <c r="A41" s="35"/>
      <c r="B41" s="50"/>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40"/>
      <c r="BE41" s="35"/>
    </row>
    <row r="42" spans="1:57" s="2" customFormat="1" ht="25" customHeight="1">
      <c r="A42" s="35"/>
      <c r="B42" s="36"/>
      <c r="C42" s="24" t="s">
        <v>53</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0"/>
      <c r="BE42" s="35"/>
    </row>
    <row r="43" spans="1:57" s="2" customFormat="1" ht="7"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0"/>
      <c r="BE43" s="35"/>
    </row>
    <row r="44" spans="1:57" s="4" customFormat="1" ht="12" customHeight="1">
      <c r="B44" s="52"/>
      <c r="C44" s="30" t="s">
        <v>13</v>
      </c>
      <c r="D44" s="53"/>
      <c r="E44" s="53"/>
      <c r="F44" s="53"/>
      <c r="G44" s="53"/>
      <c r="H44" s="53"/>
      <c r="I44" s="53"/>
      <c r="J44" s="53"/>
      <c r="K44" s="53"/>
      <c r="L44" s="53" t="str">
        <f>K5</f>
        <v>2022-02(1)</v>
      </c>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4"/>
    </row>
    <row r="45" spans="1:57" s="5" customFormat="1" ht="37" customHeight="1">
      <c r="B45" s="55"/>
      <c r="C45" s="56" t="s">
        <v>16</v>
      </c>
      <c r="D45" s="57"/>
      <c r="E45" s="57"/>
      <c r="F45" s="57"/>
      <c r="G45" s="57"/>
      <c r="H45" s="57"/>
      <c r="I45" s="57"/>
      <c r="J45" s="57"/>
      <c r="K45" s="57"/>
      <c r="L45" s="330" t="str">
        <f>K6</f>
        <v>Oprava mostu v km 1,122 na trati Hanušovice - Mikulovice</v>
      </c>
      <c r="M45" s="331"/>
      <c r="N45" s="331"/>
      <c r="O45" s="331"/>
      <c r="P45" s="331"/>
      <c r="Q45" s="331"/>
      <c r="R45" s="331"/>
      <c r="S45" s="331"/>
      <c r="T45" s="331"/>
      <c r="U45" s="331"/>
      <c r="V45" s="331"/>
      <c r="W45" s="331"/>
      <c r="X45" s="331"/>
      <c r="Y45" s="331"/>
      <c r="Z45" s="331"/>
      <c r="AA45" s="331"/>
      <c r="AB45" s="331"/>
      <c r="AC45" s="331"/>
      <c r="AD45" s="331"/>
      <c r="AE45" s="331"/>
      <c r="AF45" s="331"/>
      <c r="AG45" s="331"/>
      <c r="AH45" s="331"/>
      <c r="AI45" s="331"/>
      <c r="AJ45" s="331"/>
      <c r="AK45" s="331"/>
      <c r="AL45" s="331"/>
      <c r="AM45" s="331"/>
      <c r="AN45" s="331"/>
      <c r="AO45" s="331"/>
      <c r="AP45" s="57"/>
      <c r="AQ45" s="57"/>
      <c r="AR45" s="58"/>
    </row>
    <row r="46" spans="1:57" s="2" customFormat="1" ht="7"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0"/>
      <c r="BE46" s="35"/>
    </row>
    <row r="47" spans="1:57" s="2" customFormat="1" ht="12" customHeight="1">
      <c r="A47" s="35"/>
      <c r="B47" s="36"/>
      <c r="C47" s="30" t="s">
        <v>21</v>
      </c>
      <c r="D47" s="37"/>
      <c r="E47" s="37"/>
      <c r="F47" s="37"/>
      <c r="G47" s="37"/>
      <c r="H47" s="37"/>
      <c r="I47" s="37"/>
      <c r="J47" s="37"/>
      <c r="K47" s="37"/>
      <c r="L47" s="59" t="str">
        <f>IF(K8="","",K8)</f>
        <v>Hanušovice</v>
      </c>
      <c r="M47" s="37"/>
      <c r="N47" s="37"/>
      <c r="O47" s="37"/>
      <c r="P47" s="37"/>
      <c r="Q47" s="37"/>
      <c r="R47" s="37"/>
      <c r="S47" s="37"/>
      <c r="T47" s="37"/>
      <c r="U47" s="37"/>
      <c r="V47" s="37"/>
      <c r="W47" s="37"/>
      <c r="X47" s="37"/>
      <c r="Y47" s="37"/>
      <c r="Z47" s="37"/>
      <c r="AA47" s="37"/>
      <c r="AB47" s="37"/>
      <c r="AC47" s="37"/>
      <c r="AD47" s="37"/>
      <c r="AE47" s="37"/>
      <c r="AF47" s="37"/>
      <c r="AG47" s="37"/>
      <c r="AH47" s="37"/>
      <c r="AI47" s="30" t="s">
        <v>23</v>
      </c>
      <c r="AJ47" s="37"/>
      <c r="AK47" s="37"/>
      <c r="AL47" s="37"/>
      <c r="AM47" s="332" t="str">
        <f>IF(AN8= "","",AN8)</f>
        <v>3. 2. 2022</v>
      </c>
      <c r="AN47" s="332"/>
      <c r="AO47" s="37"/>
      <c r="AP47" s="37"/>
      <c r="AQ47" s="37"/>
      <c r="AR47" s="40"/>
      <c r="BE47" s="35"/>
    </row>
    <row r="48" spans="1:57" s="2" customFormat="1" ht="7"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0"/>
      <c r="BE48" s="35"/>
    </row>
    <row r="49" spans="1:91" s="2" customFormat="1" ht="15.15" customHeight="1">
      <c r="A49" s="35"/>
      <c r="B49" s="36"/>
      <c r="C49" s="30" t="s">
        <v>25</v>
      </c>
      <c r="D49" s="37"/>
      <c r="E49" s="37"/>
      <c r="F49" s="37"/>
      <c r="G49" s="37"/>
      <c r="H49" s="37"/>
      <c r="I49" s="37"/>
      <c r="J49" s="37"/>
      <c r="K49" s="37"/>
      <c r="L49" s="53" t="str">
        <f>IF(E11= "","",E11)</f>
        <v>Správa železnic, státní organizace</v>
      </c>
      <c r="M49" s="37"/>
      <c r="N49" s="37"/>
      <c r="O49" s="37"/>
      <c r="P49" s="37"/>
      <c r="Q49" s="37"/>
      <c r="R49" s="37"/>
      <c r="S49" s="37"/>
      <c r="T49" s="37"/>
      <c r="U49" s="37"/>
      <c r="V49" s="37"/>
      <c r="W49" s="37"/>
      <c r="X49" s="37"/>
      <c r="Y49" s="37"/>
      <c r="Z49" s="37"/>
      <c r="AA49" s="37"/>
      <c r="AB49" s="37"/>
      <c r="AC49" s="37"/>
      <c r="AD49" s="37"/>
      <c r="AE49" s="37"/>
      <c r="AF49" s="37"/>
      <c r="AG49" s="37"/>
      <c r="AH49" s="37"/>
      <c r="AI49" s="30" t="s">
        <v>33</v>
      </c>
      <c r="AJ49" s="37"/>
      <c r="AK49" s="37"/>
      <c r="AL49" s="37"/>
      <c r="AM49" s="333" t="str">
        <f>IF(E17="","",E17)</f>
        <v xml:space="preserve"> </v>
      </c>
      <c r="AN49" s="334"/>
      <c r="AO49" s="334"/>
      <c r="AP49" s="334"/>
      <c r="AQ49" s="37"/>
      <c r="AR49" s="40"/>
      <c r="AS49" s="335" t="s">
        <v>54</v>
      </c>
      <c r="AT49" s="336"/>
      <c r="AU49" s="61"/>
      <c r="AV49" s="61"/>
      <c r="AW49" s="61"/>
      <c r="AX49" s="61"/>
      <c r="AY49" s="61"/>
      <c r="AZ49" s="61"/>
      <c r="BA49" s="61"/>
      <c r="BB49" s="61"/>
      <c r="BC49" s="61"/>
      <c r="BD49" s="62"/>
      <c r="BE49" s="35"/>
    </row>
    <row r="50" spans="1:91" s="2" customFormat="1" ht="15.15" customHeight="1">
      <c r="A50" s="35"/>
      <c r="B50" s="36"/>
      <c r="C50" s="30" t="s">
        <v>31</v>
      </c>
      <c r="D50" s="37"/>
      <c r="E50" s="37"/>
      <c r="F50" s="37"/>
      <c r="G50" s="37"/>
      <c r="H50" s="37"/>
      <c r="I50" s="37"/>
      <c r="J50" s="37"/>
      <c r="K50" s="37"/>
      <c r="L50" s="53"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30" t="s">
        <v>36</v>
      </c>
      <c r="AJ50" s="37"/>
      <c r="AK50" s="37"/>
      <c r="AL50" s="37"/>
      <c r="AM50" s="333" t="str">
        <f>IF(E20="","",E20)</f>
        <v>Ing Basler Miroslav</v>
      </c>
      <c r="AN50" s="334"/>
      <c r="AO50" s="334"/>
      <c r="AP50" s="334"/>
      <c r="AQ50" s="37"/>
      <c r="AR50" s="40"/>
      <c r="AS50" s="337"/>
      <c r="AT50" s="338"/>
      <c r="AU50" s="63"/>
      <c r="AV50" s="63"/>
      <c r="AW50" s="63"/>
      <c r="AX50" s="63"/>
      <c r="AY50" s="63"/>
      <c r="AZ50" s="63"/>
      <c r="BA50" s="63"/>
      <c r="BB50" s="63"/>
      <c r="BC50" s="63"/>
      <c r="BD50" s="64"/>
      <c r="BE50" s="35"/>
    </row>
    <row r="51" spans="1:91" s="2" customFormat="1" ht="10.75"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0"/>
      <c r="AS51" s="339"/>
      <c r="AT51" s="340"/>
      <c r="AU51" s="65"/>
      <c r="AV51" s="65"/>
      <c r="AW51" s="65"/>
      <c r="AX51" s="65"/>
      <c r="AY51" s="65"/>
      <c r="AZ51" s="65"/>
      <c r="BA51" s="65"/>
      <c r="BB51" s="65"/>
      <c r="BC51" s="65"/>
      <c r="BD51" s="66"/>
      <c r="BE51" s="35"/>
    </row>
    <row r="52" spans="1:91" s="2" customFormat="1" ht="29.25" customHeight="1">
      <c r="A52" s="35"/>
      <c r="B52" s="36"/>
      <c r="C52" s="341" t="s">
        <v>55</v>
      </c>
      <c r="D52" s="342"/>
      <c r="E52" s="342"/>
      <c r="F52" s="342"/>
      <c r="G52" s="342"/>
      <c r="H52" s="67"/>
      <c r="I52" s="344" t="s">
        <v>56</v>
      </c>
      <c r="J52" s="342"/>
      <c r="K52" s="342"/>
      <c r="L52" s="342"/>
      <c r="M52" s="342"/>
      <c r="N52" s="342"/>
      <c r="O52" s="342"/>
      <c r="P52" s="342"/>
      <c r="Q52" s="342"/>
      <c r="R52" s="342"/>
      <c r="S52" s="342"/>
      <c r="T52" s="342"/>
      <c r="U52" s="342"/>
      <c r="V52" s="342"/>
      <c r="W52" s="342"/>
      <c r="X52" s="342"/>
      <c r="Y52" s="342"/>
      <c r="Z52" s="342"/>
      <c r="AA52" s="342"/>
      <c r="AB52" s="342"/>
      <c r="AC52" s="342"/>
      <c r="AD52" s="342"/>
      <c r="AE52" s="342"/>
      <c r="AF52" s="342"/>
      <c r="AG52" s="343" t="s">
        <v>57</v>
      </c>
      <c r="AH52" s="342"/>
      <c r="AI52" s="342"/>
      <c r="AJ52" s="342"/>
      <c r="AK52" s="342"/>
      <c r="AL52" s="342"/>
      <c r="AM52" s="342"/>
      <c r="AN52" s="344" t="s">
        <v>58</v>
      </c>
      <c r="AO52" s="342"/>
      <c r="AP52" s="342"/>
      <c r="AQ52" s="68" t="s">
        <v>59</v>
      </c>
      <c r="AR52" s="40"/>
      <c r="AS52" s="69" t="s">
        <v>60</v>
      </c>
      <c r="AT52" s="70" t="s">
        <v>61</v>
      </c>
      <c r="AU52" s="70" t="s">
        <v>62</v>
      </c>
      <c r="AV52" s="70" t="s">
        <v>63</v>
      </c>
      <c r="AW52" s="70" t="s">
        <v>64</v>
      </c>
      <c r="AX52" s="70" t="s">
        <v>65</v>
      </c>
      <c r="AY52" s="70" t="s">
        <v>66</v>
      </c>
      <c r="AZ52" s="70" t="s">
        <v>67</v>
      </c>
      <c r="BA52" s="70" t="s">
        <v>68</v>
      </c>
      <c r="BB52" s="70" t="s">
        <v>69</v>
      </c>
      <c r="BC52" s="70" t="s">
        <v>70</v>
      </c>
      <c r="BD52" s="71" t="s">
        <v>71</v>
      </c>
      <c r="BE52" s="35"/>
    </row>
    <row r="53" spans="1:91" s="2" customFormat="1" ht="10.75"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0"/>
      <c r="AS53" s="72"/>
      <c r="AT53" s="73"/>
      <c r="AU53" s="73"/>
      <c r="AV53" s="73"/>
      <c r="AW53" s="73"/>
      <c r="AX53" s="73"/>
      <c r="AY53" s="73"/>
      <c r="AZ53" s="73"/>
      <c r="BA53" s="73"/>
      <c r="BB53" s="73"/>
      <c r="BC53" s="73"/>
      <c r="BD53" s="74"/>
      <c r="BE53" s="35"/>
    </row>
    <row r="54" spans="1:91" s="6" customFormat="1" ht="32.4" customHeight="1">
      <c r="B54" s="75"/>
      <c r="C54" s="76" t="s">
        <v>72</v>
      </c>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348">
        <f>ROUND(SUM(AG55:AG58),2)</f>
        <v>0</v>
      </c>
      <c r="AH54" s="348"/>
      <c r="AI54" s="348"/>
      <c r="AJ54" s="348"/>
      <c r="AK54" s="348"/>
      <c r="AL54" s="348"/>
      <c r="AM54" s="348"/>
      <c r="AN54" s="349">
        <f>SUM(AG54,AT54)</f>
        <v>0</v>
      </c>
      <c r="AO54" s="349"/>
      <c r="AP54" s="349"/>
      <c r="AQ54" s="79" t="s">
        <v>19</v>
      </c>
      <c r="AR54" s="80"/>
      <c r="AS54" s="81">
        <f>ROUND(SUM(AS55:AS58),2)</f>
        <v>0</v>
      </c>
      <c r="AT54" s="82">
        <f>ROUND(SUM(AV54:AW54),2)</f>
        <v>0</v>
      </c>
      <c r="AU54" s="83">
        <f>ROUND(SUM(AU55:AU58),5)</f>
        <v>0</v>
      </c>
      <c r="AV54" s="82">
        <f>ROUND(AZ54*L29,2)</f>
        <v>0</v>
      </c>
      <c r="AW54" s="82">
        <f>ROUND(BA54*L30,2)</f>
        <v>0</v>
      </c>
      <c r="AX54" s="82">
        <f>ROUND(BB54*L29,2)</f>
        <v>0</v>
      </c>
      <c r="AY54" s="82">
        <f>ROUND(BC54*L30,2)</f>
        <v>0</v>
      </c>
      <c r="AZ54" s="82">
        <f>ROUND(SUM(AZ55:AZ58),2)</f>
        <v>0</v>
      </c>
      <c r="BA54" s="82">
        <f>ROUND(SUM(BA55:BA58),2)</f>
        <v>0</v>
      </c>
      <c r="BB54" s="82">
        <f>ROUND(SUM(BB55:BB58),2)</f>
        <v>0</v>
      </c>
      <c r="BC54" s="82">
        <f>ROUND(SUM(BC55:BC58),2)</f>
        <v>0</v>
      </c>
      <c r="BD54" s="84">
        <f>ROUND(SUM(BD55:BD58),2)</f>
        <v>0</v>
      </c>
      <c r="BS54" s="85" t="s">
        <v>73</v>
      </c>
      <c r="BT54" s="85" t="s">
        <v>74</v>
      </c>
      <c r="BU54" s="86" t="s">
        <v>75</v>
      </c>
      <c r="BV54" s="85" t="s">
        <v>76</v>
      </c>
      <c r="BW54" s="85" t="s">
        <v>5</v>
      </c>
      <c r="BX54" s="85" t="s">
        <v>77</v>
      </c>
      <c r="CL54" s="85" t="s">
        <v>19</v>
      </c>
    </row>
    <row r="55" spans="1:91" s="7" customFormat="1" ht="16.5" customHeight="1">
      <c r="A55" s="87" t="s">
        <v>78</v>
      </c>
      <c r="B55" s="88"/>
      <c r="C55" s="89"/>
      <c r="D55" s="345" t="s">
        <v>79</v>
      </c>
      <c r="E55" s="345"/>
      <c r="F55" s="345"/>
      <c r="G55" s="345"/>
      <c r="H55" s="345"/>
      <c r="I55" s="90"/>
      <c r="J55" s="345" t="s">
        <v>80</v>
      </c>
      <c r="K55" s="345"/>
      <c r="L55" s="345"/>
      <c r="M55" s="345"/>
      <c r="N55" s="345"/>
      <c r="O55" s="345"/>
      <c r="P55" s="345"/>
      <c r="Q55" s="345"/>
      <c r="R55" s="345"/>
      <c r="S55" s="345"/>
      <c r="T55" s="345"/>
      <c r="U55" s="345"/>
      <c r="V55" s="345"/>
      <c r="W55" s="345"/>
      <c r="X55" s="345"/>
      <c r="Y55" s="345"/>
      <c r="Z55" s="345"/>
      <c r="AA55" s="345"/>
      <c r="AB55" s="345"/>
      <c r="AC55" s="345"/>
      <c r="AD55" s="345"/>
      <c r="AE55" s="345"/>
      <c r="AF55" s="345"/>
      <c r="AG55" s="346">
        <f>'SO 01 - Most km 1,122'!J30</f>
        <v>0</v>
      </c>
      <c r="AH55" s="347"/>
      <c r="AI55" s="347"/>
      <c r="AJ55" s="347"/>
      <c r="AK55" s="347"/>
      <c r="AL55" s="347"/>
      <c r="AM55" s="347"/>
      <c r="AN55" s="346">
        <f>SUM(AG55,AT55)</f>
        <v>0</v>
      </c>
      <c r="AO55" s="347"/>
      <c r="AP55" s="347"/>
      <c r="AQ55" s="91" t="s">
        <v>81</v>
      </c>
      <c r="AR55" s="92"/>
      <c r="AS55" s="93">
        <v>0</v>
      </c>
      <c r="AT55" s="94">
        <f>ROUND(SUM(AV55:AW55),2)</f>
        <v>0</v>
      </c>
      <c r="AU55" s="95">
        <f>'SO 01 - Most km 1,122'!P92</f>
        <v>0</v>
      </c>
      <c r="AV55" s="94">
        <f>'SO 01 - Most km 1,122'!J33</f>
        <v>0</v>
      </c>
      <c r="AW55" s="94">
        <f>'SO 01 - Most km 1,122'!J34</f>
        <v>0</v>
      </c>
      <c r="AX55" s="94">
        <f>'SO 01 - Most km 1,122'!J35</f>
        <v>0</v>
      </c>
      <c r="AY55" s="94">
        <f>'SO 01 - Most km 1,122'!J36</f>
        <v>0</v>
      </c>
      <c r="AZ55" s="94">
        <f>'SO 01 - Most km 1,122'!F33</f>
        <v>0</v>
      </c>
      <c r="BA55" s="94">
        <f>'SO 01 - Most km 1,122'!F34</f>
        <v>0</v>
      </c>
      <c r="BB55" s="94">
        <f>'SO 01 - Most km 1,122'!F35</f>
        <v>0</v>
      </c>
      <c r="BC55" s="94">
        <f>'SO 01 - Most km 1,122'!F36</f>
        <v>0</v>
      </c>
      <c r="BD55" s="96">
        <f>'SO 01 - Most km 1,122'!F37</f>
        <v>0</v>
      </c>
      <c r="BT55" s="97" t="s">
        <v>82</v>
      </c>
      <c r="BV55" s="97" t="s">
        <v>76</v>
      </c>
      <c r="BW55" s="97" t="s">
        <v>83</v>
      </c>
      <c r="BX55" s="97" t="s">
        <v>5</v>
      </c>
      <c r="CL55" s="97" t="s">
        <v>19</v>
      </c>
      <c r="CM55" s="97" t="s">
        <v>84</v>
      </c>
    </row>
    <row r="56" spans="1:91" s="7" customFormat="1" ht="16.5" customHeight="1">
      <c r="A56" s="87" t="s">
        <v>78</v>
      </c>
      <c r="B56" s="88"/>
      <c r="C56" s="89"/>
      <c r="D56" s="345" t="s">
        <v>85</v>
      </c>
      <c r="E56" s="345"/>
      <c r="F56" s="345"/>
      <c r="G56" s="345"/>
      <c r="H56" s="345"/>
      <c r="I56" s="90"/>
      <c r="J56" s="345" t="s">
        <v>86</v>
      </c>
      <c r="K56" s="345"/>
      <c r="L56" s="345"/>
      <c r="M56" s="345"/>
      <c r="N56" s="345"/>
      <c r="O56" s="345"/>
      <c r="P56" s="345"/>
      <c r="Q56" s="345"/>
      <c r="R56" s="345"/>
      <c r="S56" s="345"/>
      <c r="T56" s="345"/>
      <c r="U56" s="345"/>
      <c r="V56" s="345"/>
      <c r="W56" s="345"/>
      <c r="X56" s="345"/>
      <c r="Y56" s="345"/>
      <c r="Z56" s="345"/>
      <c r="AA56" s="345"/>
      <c r="AB56" s="345"/>
      <c r="AC56" s="345"/>
      <c r="AD56" s="345"/>
      <c r="AE56" s="345"/>
      <c r="AF56" s="345"/>
      <c r="AG56" s="346">
        <f>'PS 01 - Ochrana kabelů'!J30</f>
        <v>0</v>
      </c>
      <c r="AH56" s="347"/>
      <c r="AI56" s="347"/>
      <c r="AJ56" s="347"/>
      <c r="AK56" s="347"/>
      <c r="AL56" s="347"/>
      <c r="AM56" s="347"/>
      <c r="AN56" s="346">
        <f>SUM(AG56,AT56)</f>
        <v>0</v>
      </c>
      <c r="AO56" s="347"/>
      <c r="AP56" s="347"/>
      <c r="AQ56" s="91" t="s">
        <v>87</v>
      </c>
      <c r="AR56" s="92"/>
      <c r="AS56" s="93">
        <v>0</v>
      </c>
      <c r="AT56" s="94">
        <f>ROUND(SUM(AV56:AW56),2)</f>
        <v>0</v>
      </c>
      <c r="AU56" s="95">
        <f>'PS 01 - Ochrana kabelů'!P80</f>
        <v>0</v>
      </c>
      <c r="AV56" s="94">
        <f>'PS 01 - Ochrana kabelů'!J33</f>
        <v>0</v>
      </c>
      <c r="AW56" s="94">
        <f>'PS 01 - Ochrana kabelů'!J34</f>
        <v>0</v>
      </c>
      <c r="AX56" s="94">
        <f>'PS 01 - Ochrana kabelů'!J35</f>
        <v>0</v>
      </c>
      <c r="AY56" s="94">
        <f>'PS 01 - Ochrana kabelů'!J36</f>
        <v>0</v>
      </c>
      <c r="AZ56" s="94">
        <f>'PS 01 - Ochrana kabelů'!F33</f>
        <v>0</v>
      </c>
      <c r="BA56" s="94">
        <f>'PS 01 - Ochrana kabelů'!F34</f>
        <v>0</v>
      </c>
      <c r="BB56" s="94">
        <f>'PS 01 - Ochrana kabelů'!F35</f>
        <v>0</v>
      </c>
      <c r="BC56" s="94">
        <f>'PS 01 - Ochrana kabelů'!F36</f>
        <v>0</v>
      </c>
      <c r="BD56" s="96">
        <f>'PS 01 - Ochrana kabelů'!F37</f>
        <v>0</v>
      </c>
      <c r="BT56" s="97" t="s">
        <v>82</v>
      </c>
      <c r="BV56" s="97" t="s">
        <v>76</v>
      </c>
      <c r="BW56" s="97" t="s">
        <v>88</v>
      </c>
      <c r="BX56" s="97" t="s">
        <v>5</v>
      </c>
      <c r="CL56" s="97" t="s">
        <v>19</v>
      </c>
      <c r="CM56" s="97" t="s">
        <v>84</v>
      </c>
    </row>
    <row r="57" spans="1:91" s="7" customFormat="1" ht="16.5" customHeight="1">
      <c r="A57" s="87" t="s">
        <v>78</v>
      </c>
      <c r="B57" s="88"/>
      <c r="C57" s="89"/>
      <c r="D57" s="345" t="s">
        <v>89</v>
      </c>
      <c r="E57" s="345"/>
      <c r="F57" s="345"/>
      <c r="G57" s="345"/>
      <c r="H57" s="345"/>
      <c r="I57" s="90"/>
      <c r="J57" s="345" t="s">
        <v>90</v>
      </c>
      <c r="K57" s="345"/>
      <c r="L57" s="345"/>
      <c r="M57" s="345"/>
      <c r="N57" s="345"/>
      <c r="O57" s="345"/>
      <c r="P57" s="345"/>
      <c r="Q57" s="345"/>
      <c r="R57" s="345"/>
      <c r="S57" s="345"/>
      <c r="T57" s="345"/>
      <c r="U57" s="345"/>
      <c r="V57" s="345"/>
      <c r="W57" s="345"/>
      <c r="X57" s="345"/>
      <c r="Y57" s="345"/>
      <c r="Z57" s="345"/>
      <c r="AA57" s="345"/>
      <c r="AB57" s="345"/>
      <c r="AC57" s="345"/>
      <c r="AD57" s="345"/>
      <c r="AE57" s="345"/>
      <c r="AF57" s="345"/>
      <c r="AG57" s="346">
        <f>'SO 02 - Železniční svršek'!J30</f>
        <v>0</v>
      </c>
      <c r="AH57" s="347"/>
      <c r="AI57" s="347"/>
      <c r="AJ57" s="347"/>
      <c r="AK57" s="347"/>
      <c r="AL57" s="347"/>
      <c r="AM57" s="347"/>
      <c r="AN57" s="346">
        <f>SUM(AG57,AT57)</f>
        <v>0</v>
      </c>
      <c r="AO57" s="347"/>
      <c r="AP57" s="347"/>
      <c r="AQ57" s="91" t="s">
        <v>81</v>
      </c>
      <c r="AR57" s="92"/>
      <c r="AS57" s="93">
        <v>0</v>
      </c>
      <c r="AT57" s="94">
        <f>ROUND(SUM(AV57:AW57),2)</f>
        <v>0</v>
      </c>
      <c r="AU57" s="95">
        <f>'SO 02 - Železniční svršek'!P83</f>
        <v>0</v>
      </c>
      <c r="AV57" s="94">
        <f>'SO 02 - Železniční svršek'!J33</f>
        <v>0</v>
      </c>
      <c r="AW57" s="94">
        <f>'SO 02 - Železniční svršek'!J34</f>
        <v>0</v>
      </c>
      <c r="AX57" s="94">
        <f>'SO 02 - Železniční svršek'!J35</f>
        <v>0</v>
      </c>
      <c r="AY57" s="94">
        <f>'SO 02 - Železniční svršek'!J36</f>
        <v>0</v>
      </c>
      <c r="AZ57" s="94">
        <f>'SO 02 - Železniční svršek'!F33</f>
        <v>0</v>
      </c>
      <c r="BA57" s="94">
        <f>'SO 02 - Železniční svršek'!F34</f>
        <v>0</v>
      </c>
      <c r="BB57" s="94">
        <f>'SO 02 - Železniční svršek'!F35</f>
        <v>0</v>
      </c>
      <c r="BC57" s="94">
        <f>'SO 02 - Železniční svršek'!F36</f>
        <v>0</v>
      </c>
      <c r="BD57" s="96">
        <f>'SO 02 - Železniční svršek'!F37</f>
        <v>0</v>
      </c>
      <c r="BT57" s="97" t="s">
        <v>82</v>
      </c>
      <c r="BV57" s="97" t="s">
        <v>76</v>
      </c>
      <c r="BW57" s="97" t="s">
        <v>91</v>
      </c>
      <c r="BX57" s="97" t="s">
        <v>5</v>
      </c>
      <c r="CL57" s="97" t="s">
        <v>19</v>
      </c>
      <c r="CM57" s="97" t="s">
        <v>84</v>
      </c>
    </row>
    <row r="58" spans="1:91" s="7" customFormat="1" ht="24.75" customHeight="1">
      <c r="A58" s="87" t="s">
        <v>78</v>
      </c>
      <c r="B58" s="88"/>
      <c r="C58" s="89"/>
      <c r="D58" s="345" t="s">
        <v>92</v>
      </c>
      <c r="E58" s="345"/>
      <c r="F58" s="345"/>
      <c r="G58" s="345"/>
      <c r="H58" s="345"/>
      <c r="I58" s="90"/>
      <c r="J58" s="345" t="s">
        <v>93</v>
      </c>
      <c r="K58" s="345"/>
      <c r="L58" s="345"/>
      <c r="M58" s="345"/>
      <c r="N58" s="345"/>
      <c r="O58" s="345"/>
      <c r="P58" s="345"/>
      <c r="Q58" s="345"/>
      <c r="R58" s="345"/>
      <c r="S58" s="345"/>
      <c r="T58" s="345"/>
      <c r="U58" s="345"/>
      <c r="V58" s="345"/>
      <c r="W58" s="345"/>
      <c r="X58" s="345"/>
      <c r="Y58" s="345"/>
      <c r="Z58" s="345"/>
      <c r="AA58" s="345"/>
      <c r="AB58" s="345"/>
      <c r="AC58" s="345"/>
      <c r="AD58" s="345"/>
      <c r="AE58" s="345"/>
      <c r="AF58" s="345"/>
      <c r="AG58" s="346">
        <f>'VRN a VON - VRN a VON pro...'!J30</f>
        <v>0</v>
      </c>
      <c r="AH58" s="347"/>
      <c r="AI58" s="347"/>
      <c r="AJ58" s="347"/>
      <c r="AK58" s="347"/>
      <c r="AL58" s="347"/>
      <c r="AM58" s="347"/>
      <c r="AN58" s="346">
        <f>SUM(AG58,AT58)</f>
        <v>0</v>
      </c>
      <c r="AO58" s="347"/>
      <c r="AP58" s="347"/>
      <c r="AQ58" s="91" t="s">
        <v>81</v>
      </c>
      <c r="AR58" s="92"/>
      <c r="AS58" s="98">
        <v>0</v>
      </c>
      <c r="AT58" s="99">
        <f>ROUND(SUM(AV58:AW58),2)</f>
        <v>0</v>
      </c>
      <c r="AU58" s="100">
        <f>'VRN a VON - VRN a VON pro...'!P86</f>
        <v>0</v>
      </c>
      <c r="AV58" s="99">
        <f>'VRN a VON - VRN a VON pro...'!J33</f>
        <v>0</v>
      </c>
      <c r="AW58" s="99">
        <f>'VRN a VON - VRN a VON pro...'!J34</f>
        <v>0</v>
      </c>
      <c r="AX58" s="99">
        <f>'VRN a VON - VRN a VON pro...'!J35</f>
        <v>0</v>
      </c>
      <c r="AY58" s="99">
        <f>'VRN a VON - VRN a VON pro...'!J36</f>
        <v>0</v>
      </c>
      <c r="AZ58" s="99">
        <f>'VRN a VON - VRN a VON pro...'!F33</f>
        <v>0</v>
      </c>
      <c r="BA58" s="99">
        <f>'VRN a VON - VRN a VON pro...'!F34</f>
        <v>0</v>
      </c>
      <c r="BB58" s="99">
        <f>'VRN a VON - VRN a VON pro...'!F35</f>
        <v>0</v>
      </c>
      <c r="BC58" s="99">
        <f>'VRN a VON - VRN a VON pro...'!F36</f>
        <v>0</v>
      </c>
      <c r="BD58" s="101">
        <f>'VRN a VON - VRN a VON pro...'!F37</f>
        <v>0</v>
      </c>
      <c r="BT58" s="97" t="s">
        <v>82</v>
      </c>
      <c r="BV58" s="97" t="s">
        <v>76</v>
      </c>
      <c r="BW58" s="97" t="s">
        <v>94</v>
      </c>
      <c r="BX58" s="97" t="s">
        <v>5</v>
      </c>
      <c r="CL58" s="97" t="s">
        <v>19</v>
      </c>
      <c r="CM58" s="97" t="s">
        <v>84</v>
      </c>
    </row>
    <row r="59" spans="1:91" s="2" customFormat="1" ht="30" customHeight="1">
      <c r="A59" s="35"/>
      <c r="B59" s="36"/>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40"/>
      <c r="AS59" s="35"/>
      <c r="AT59" s="35"/>
      <c r="AU59" s="35"/>
      <c r="AV59" s="35"/>
      <c r="AW59" s="35"/>
      <c r="AX59" s="35"/>
      <c r="AY59" s="35"/>
      <c r="AZ59" s="35"/>
      <c r="BA59" s="35"/>
      <c r="BB59" s="35"/>
      <c r="BC59" s="35"/>
      <c r="BD59" s="35"/>
      <c r="BE59" s="35"/>
    </row>
    <row r="60" spans="1:91" s="2" customFormat="1" ht="7" customHeight="1">
      <c r="A60" s="35"/>
      <c r="B60" s="48"/>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0"/>
      <c r="AS60" s="35"/>
      <c r="AT60" s="35"/>
      <c r="AU60" s="35"/>
      <c r="AV60" s="35"/>
      <c r="AW60" s="35"/>
      <c r="AX60" s="35"/>
      <c r="AY60" s="35"/>
      <c r="AZ60" s="35"/>
      <c r="BA60" s="35"/>
      <c r="BB60" s="35"/>
      <c r="BC60" s="35"/>
      <c r="BD60" s="35"/>
      <c r="BE60" s="35"/>
    </row>
  </sheetData>
  <sheetProtection algorithmName="SHA-512" hashValue="jFewdaX+EwkcevnIW9smN7MCz4rjorTmxAFJEHkWCrJa0ND2llJMRCvfRz9u/P2RZoyToVomSaa5cPR+Qtkgtw==" saltValue="4X/EG5hr29ths5DhHfMptdCE8X6TEZnVAqzGyLlPP5n4UUJ7De2whoaQSxvUD+4NWncK7TuQHwfFw+m8PHedtQ==" spinCount="100000" sheet="1" objects="1" scenarios="1" formatColumns="0" formatRows="0"/>
  <mergeCells count="54">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58:AP58"/>
    <mergeCell ref="AG58:AM58"/>
    <mergeCell ref="D58:H58"/>
    <mergeCell ref="J58:AF58"/>
    <mergeCell ref="AG54:AM54"/>
    <mergeCell ref="AN54:AP54"/>
    <mergeCell ref="J56:AF56"/>
    <mergeCell ref="D56:H56"/>
    <mergeCell ref="AG56:AM56"/>
    <mergeCell ref="AN56:AP56"/>
    <mergeCell ref="AN57:AP57"/>
    <mergeCell ref="D57:H57"/>
    <mergeCell ref="J57:AF57"/>
    <mergeCell ref="AG57:AM57"/>
    <mergeCell ref="C52:G52"/>
    <mergeCell ref="AG52:AM52"/>
    <mergeCell ref="I52:AF52"/>
    <mergeCell ref="AN52:AP52"/>
    <mergeCell ref="D55:H55"/>
    <mergeCell ref="AG55:AM55"/>
    <mergeCell ref="J55:AF55"/>
    <mergeCell ref="AN55:AP55"/>
    <mergeCell ref="L45:AO45"/>
    <mergeCell ref="AM47:AN47"/>
    <mergeCell ref="AM49:AP49"/>
    <mergeCell ref="AS49:AT51"/>
    <mergeCell ref="AM50:AP50"/>
  </mergeCells>
  <hyperlinks>
    <hyperlink ref="A55" location="'SO 01 - Most km 1,122'!C2" display="/" xr:uid="{00000000-0004-0000-0000-000000000000}"/>
    <hyperlink ref="A56" location="'PS 01 - Ochrana kabelů'!C2" display="/" xr:uid="{00000000-0004-0000-0000-000001000000}"/>
    <hyperlink ref="A57" location="'SO 02 - Železniční svršek'!C2" display="/" xr:uid="{00000000-0004-0000-0000-000002000000}"/>
    <hyperlink ref="A58" location="'VRN a VON - VRN a VON pro...'!C2" display="/" xr:uid="{00000000-0004-0000-0000-000003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769"/>
  <sheetViews>
    <sheetView showGridLines="0" topLeftCell="A38" workbookViewId="0"/>
  </sheetViews>
  <sheetFormatPr defaultRowHeight="13.5"/>
  <cols>
    <col min="1" max="1" width="8.33203125" style="1" customWidth="1"/>
    <col min="2" max="2" width="1.21875" style="1" customWidth="1"/>
    <col min="3" max="3" width="4.109375" style="1" customWidth="1"/>
    <col min="4" max="4" width="4.33203125" style="1" customWidth="1"/>
    <col min="5" max="5" width="17.109375" style="1" customWidth="1"/>
    <col min="6" max="6" width="50.77734375" style="1" customWidth="1"/>
    <col min="7" max="7" width="7.44140625" style="1" customWidth="1"/>
    <col min="8" max="8" width="14" style="1" customWidth="1"/>
    <col min="9" max="9" width="15.77734375" style="1" customWidth="1"/>
    <col min="10" max="11" width="22.3320312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c r="L2" s="369"/>
      <c r="M2" s="369"/>
      <c r="N2" s="369"/>
      <c r="O2" s="369"/>
      <c r="P2" s="369"/>
      <c r="Q2" s="369"/>
      <c r="R2" s="369"/>
      <c r="S2" s="369"/>
      <c r="T2" s="369"/>
      <c r="U2" s="369"/>
      <c r="V2" s="369"/>
      <c r="AT2" s="18" t="s">
        <v>83</v>
      </c>
    </row>
    <row r="3" spans="1:46" s="1" customFormat="1" ht="7" customHeight="1">
      <c r="B3" s="102"/>
      <c r="C3" s="103"/>
      <c r="D3" s="103"/>
      <c r="E3" s="103"/>
      <c r="F3" s="103"/>
      <c r="G3" s="103"/>
      <c r="H3" s="103"/>
      <c r="I3" s="103"/>
      <c r="J3" s="103"/>
      <c r="K3" s="103"/>
      <c r="L3" s="21"/>
      <c r="AT3" s="18" t="s">
        <v>84</v>
      </c>
    </row>
    <row r="4" spans="1:46" s="1" customFormat="1" ht="25" customHeight="1">
      <c r="B4" s="21"/>
      <c r="D4" s="104" t="s">
        <v>95</v>
      </c>
      <c r="L4" s="21"/>
      <c r="M4" s="105" t="s">
        <v>10</v>
      </c>
      <c r="AT4" s="18" t="s">
        <v>4</v>
      </c>
    </row>
    <row r="5" spans="1:46" s="1" customFormat="1" ht="7" customHeight="1">
      <c r="B5" s="21"/>
      <c r="L5" s="21"/>
    </row>
    <row r="6" spans="1:46" s="1" customFormat="1" ht="12" customHeight="1">
      <c r="B6" s="21"/>
      <c r="D6" s="106" t="s">
        <v>16</v>
      </c>
      <c r="L6" s="21"/>
    </row>
    <row r="7" spans="1:46" s="1" customFormat="1" ht="16.5" customHeight="1">
      <c r="B7" s="21"/>
      <c r="E7" s="370" t="str">
        <f>'Rekapitulace zakázky'!K6</f>
        <v>Oprava mostu v km 1,122 na trati Hanušovice - Mikulovice</v>
      </c>
      <c r="F7" s="371"/>
      <c r="G7" s="371"/>
      <c r="H7" s="371"/>
      <c r="L7" s="21"/>
    </row>
    <row r="8" spans="1:46" s="2" customFormat="1" ht="12" customHeight="1">
      <c r="A8" s="35"/>
      <c r="B8" s="40"/>
      <c r="C8" s="35"/>
      <c r="D8" s="106" t="s">
        <v>96</v>
      </c>
      <c r="E8" s="35"/>
      <c r="F8" s="35"/>
      <c r="G8" s="35"/>
      <c r="H8" s="35"/>
      <c r="I8" s="35"/>
      <c r="J8" s="35"/>
      <c r="K8" s="35"/>
      <c r="L8" s="107"/>
      <c r="S8" s="35"/>
      <c r="T8" s="35"/>
      <c r="U8" s="35"/>
      <c r="V8" s="35"/>
      <c r="W8" s="35"/>
      <c r="X8" s="35"/>
      <c r="Y8" s="35"/>
      <c r="Z8" s="35"/>
      <c r="AA8" s="35"/>
      <c r="AB8" s="35"/>
      <c r="AC8" s="35"/>
      <c r="AD8" s="35"/>
      <c r="AE8" s="35"/>
    </row>
    <row r="9" spans="1:46" s="2" customFormat="1" ht="16.5" customHeight="1">
      <c r="A9" s="35"/>
      <c r="B9" s="40"/>
      <c r="C9" s="35"/>
      <c r="D9" s="35"/>
      <c r="E9" s="372" t="s">
        <v>97</v>
      </c>
      <c r="F9" s="373"/>
      <c r="G9" s="373"/>
      <c r="H9" s="373"/>
      <c r="I9" s="35"/>
      <c r="J9" s="35"/>
      <c r="K9" s="35"/>
      <c r="L9" s="107"/>
      <c r="S9" s="35"/>
      <c r="T9" s="35"/>
      <c r="U9" s="35"/>
      <c r="V9" s="35"/>
      <c r="W9" s="35"/>
      <c r="X9" s="35"/>
      <c r="Y9" s="35"/>
      <c r="Z9" s="35"/>
      <c r="AA9" s="35"/>
      <c r="AB9" s="35"/>
      <c r="AC9" s="35"/>
      <c r="AD9" s="35"/>
      <c r="AE9" s="35"/>
    </row>
    <row r="10" spans="1:46" s="2" customFormat="1" ht="10">
      <c r="A10" s="35"/>
      <c r="B10" s="40"/>
      <c r="C10" s="35"/>
      <c r="D10" s="35"/>
      <c r="E10" s="35"/>
      <c r="F10" s="35"/>
      <c r="G10" s="35"/>
      <c r="H10" s="35"/>
      <c r="I10" s="35"/>
      <c r="J10" s="35"/>
      <c r="K10" s="35"/>
      <c r="L10" s="107"/>
      <c r="S10" s="35"/>
      <c r="T10" s="35"/>
      <c r="U10" s="35"/>
      <c r="V10" s="35"/>
      <c r="W10" s="35"/>
      <c r="X10" s="35"/>
      <c r="Y10" s="35"/>
      <c r="Z10" s="35"/>
      <c r="AA10" s="35"/>
      <c r="AB10" s="35"/>
      <c r="AC10" s="35"/>
      <c r="AD10" s="35"/>
      <c r="AE10" s="35"/>
    </row>
    <row r="11" spans="1:46" s="2" customFormat="1" ht="12" customHeight="1">
      <c r="A11" s="35"/>
      <c r="B11" s="40"/>
      <c r="C11" s="35"/>
      <c r="D11" s="106" t="s">
        <v>18</v>
      </c>
      <c r="E11" s="35"/>
      <c r="F11" s="108" t="s">
        <v>19</v>
      </c>
      <c r="G11" s="35"/>
      <c r="H11" s="35"/>
      <c r="I11" s="106" t="s">
        <v>20</v>
      </c>
      <c r="J11" s="108" t="s">
        <v>19</v>
      </c>
      <c r="K11" s="35"/>
      <c r="L11" s="107"/>
      <c r="S11" s="35"/>
      <c r="T11" s="35"/>
      <c r="U11" s="35"/>
      <c r="V11" s="35"/>
      <c r="W11" s="35"/>
      <c r="X11" s="35"/>
      <c r="Y11" s="35"/>
      <c r="Z11" s="35"/>
      <c r="AA11" s="35"/>
      <c r="AB11" s="35"/>
      <c r="AC11" s="35"/>
      <c r="AD11" s="35"/>
      <c r="AE11" s="35"/>
    </row>
    <row r="12" spans="1:46" s="2" customFormat="1" ht="12" customHeight="1">
      <c r="A12" s="35"/>
      <c r="B12" s="40"/>
      <c r="C12" s="35"/>
      <c r="D12" s="106" t="s">
        <v>21</v>
      </c>
      <c r="E12" s="35"/>
      <c r="F12" s="108" t="s">
        <v>22</v>
      </c>
      <c r="G12" s="35"/>
      <c r="H12" s="35"/>
      <c r="I12" s="106" t="s">
        <v>23</v>
      </c>
      <c r="J12" s="109" t="str">
        <f>'Rekapitulace zakázky'!AN8</f>
        <v>3. 2. 2022</v>
      </c>
      <c r="K12" s="35"/>
      <c r="L12" s="107"/>
      <c r="S12" s="35"/>
      <c r="T12" s="35"/>
      <c r="U12" s="35"/>
      <c r="V12" s="35"/>
      <c r="W12" s="35"/>
      <c r="X12" s="35"/>
      <c r="Y12" s="35"/>
      <c r="Z12" s="35"/>
      <c r="AA12" s="35"/>
      <c r="AB12" s="35"/>
      <c r="AC12" s="35"/>
      <c r="AD12" s="35"/>
      <c r="AE12" s="35"/>
    </row>
    <row r="13" spans="1:46" s="2" customFormat="1" ht="10.75" customHeight="1">
      <c r="A13" s="35"/>
      <c r="B13" s="40"/>
      <c r="C13" s="35"/>
      <c r="D13" s="35"/>
      <c r="E13" s="35"/>
      <c r="F13" s="35"/>
      <c r="G13" s="35"/>
      <c r="H13" s="35"/>
      <c r="I13" s="35"/>
      <c r="J13" s="35"/>
      <c r="K13" s="35"/>
      <c r="L13" s="107"/>
      <c r="S13" s="35"/>
      <c r="T13" s="35"/>
      <c r="U13" s="35"/>
      <c r="V13" s="35"/>
      <c r="W13" s="35"/>
      <c r="X13" s="35"/>
      <c r="Y13" s="35"/>
      <c r="Z13" s="35"/>
      <c r="AA13" s="35"/>
      <c r="AB13" s="35"/>
      <c r="AC13" s="35"/>
      <c r="AD13" s="35"/>
      <c r="AE13" s="35"/>
    </row>
    <row r="14" spans="1:46" s="2" customFormat="1" ht="12" customHeight="1">
      <c r="A14" s="35"/>
      <c r="B14" s="40"/>
      <c r="C14" s="35"/>
      <c r="D14" s="106" t="s">
        <v>25</v>
      </c>
      <c r="E14" s="35"/>
      <c r="F14" s="35"/>
      <c r="G14" s="35"/>
      <c r="H14" s="35"/>
      <c r="I14" s="106" t="s">
        <v>26</v>
      </c>
      <c r="J14" s="108" t="s">
        <v>27</v>
      </c>
      <c r="K14" s="35"/>
      <c r="L14" s="107"/>
      <c r="S14" s="35"/>
      <c r="T14" s="35"/>
      <c r="U14" s="35"/>
      <c r="V14" s="35"/>
      <c r="W14" s="35"/>
      <c r="X14" s="35"/>
      <c r="Y14" s="35"/>
      <c r="Z14" s="35"/>
      <c r="AA14" s="35"/>
      <c r="AB14" s="35"/>
      <c r="AC14" s="35"/>
      <c r="AD14" s="35"/>
      <c r="AE14" s="35"/>
    </row>
    <row r="15" spans="1:46" s="2" customFormat="1" ht="18" customHeight="1">
      <c r="A15" s="35"/>
      <c r="B15" s="40"/>
      <c r="C15" s="35"/>
      <c r="D15" s="35"/>
      <c r="E15" s="108" t="s">
        <v>28</v>
      </c>
      <c r="F15" s="35"/>
      <c r="G15" s="35"/>
      <c r="H15" s="35"/>
      <c r="I15" s="106" t="s">
        <v>29</v>
      </c>
      <c r="J15" s="108" t="s">
        <v>30</v>
      </c>
      <c r="K15" s="35"/>
      <c r="L15" s="107"/>
      <c r="S15" s="35"/>
      <c r="T15" s="35"/>
      <c r="U15" s="35"/>
      <c r="V15" s="35"/>
      <c r="W15" s="35"/>
      <c r="X15" s="35"/>
      <c r="Y15" s="35"/>
      <c r="Z15" s="35"/>
      <c r="AA15" s="35"/>
      <c r="AB15" s="35"/>
      <c r="AC15" s="35"/>
      <c r="AD15" s="35"/>
      <c r="AE15" s="35"/>
    </row>
    <row r="16" spans="1:46" s="2" customFormat="1" ht="7" customHeight="1">
      <c r="A16" s="35"/>
      <c r="B16" s="40"/>
      <c r="C16" s="35"/>
      <c r="D16" s="35"/>
      <c r="E16" s="35"/>
      <c r="F16" s="35"/>
      <c r="G16" s="35"/>
      <c r="H16" s="35"/>
      <c r="I16" s="35"/>
      <c r="J16" s="35"/>
      <c r="K16" s="35"/>
      <c r="L16" s="107"/>
      <c r="S16" s="35"/>
      <c r="T16" s="35"/>
      <c r="U16" s="35"/>
      <c r="V16" s="35"/>
      <c r="W16" s="35"/>
      <c r="X16" s="35"/>
      <c r="Y16" s="35"/>
      <c r="Z16" s="35"/>
      <c r="AA16" s="35"/>
      <c r="AB16" s="35"/>
      <c r="AC16" s="35"/>
      <c r="AD16" s="35"/>
      <c r="AE16" s="35"/>
    </row>
    <row r="17" spans="1:31" s="2" customFormat="1" ht="12" customHeight="1">
      <c r="A17" s="35"/>
      <c r="B17" s="40"/>
      <c r="C17" s="35"/>
      <c r="D17" s="106" t="s">
        <v>31</v>
      </c>
      <c r="E17" s="35"/>
      <c r="F17" s="35"/>
      <c r="G17" s="35"/>
      <c r="H17" s="35"/>
      <c r="I17" s="106" t="s">
        <v>26</v>
      </c>
      <c r="J17" s="31" t="str">
        <f>'Rekapitulace zakázky'!AN13</f>
        <v>Vyplň údaj</v>
      </c>
      <c r="K17" s="35"/>
      <c r="L17" s="107"/>
      <c r="S17" s="35"/>
      <c r="T17" s="35"/>
      <c r="U17" s="35"/>
      <c r="V17" s="35"/>
      <c r="W17" s="35"/>
      <c r="X17" s="35"/>
      <c r="Y17" s="35"/>
      <c r="Z17" s="35"/>
      <c r="AA17" s="35"/>
      <c r="AB17" s="35"/>
      <c r="AC17" s="35"/>
      <c r="AD17" s="35"/>
      <c r="AE17" s="35"/>
    </row>
    <row r="18" spans="1:31" s="2" customFormat="1" ht="18" customHeight="1">
      <c r="A18" s="35"/>
      <c r="B18" s="40"/>
      <c r="C18" s="35"/>
      <c r="D18" s="35"/>
      <c r="E18" s="374" t="str">
        <f>'Rekapitulace zakázky'!E14</f>
        <v>Vyplň údaj</v>
      </c>
      <c r="F18" s="375"/>
      <c r="G18" s="375"/>
      <c r="H18" s="375"/>
      <c r="I18" s="106" t="s">
        <v>29</v>
      </c>
      <c r="J18" s="31" t="str">
        <f>'Rekapitulace zakázky'!AN14</f>
        <v>Vyplň údaj</v>
      </c>
      <c r="K18" s="35"/>
      <c r="L18" s="107"/>
      <c r="S18" s="35"/>
      <c r="T18" s="35"/>
      <c r="U18" s="35"/>
      <c r="V18" s="35"/>
      <c r="W18" s="35"/>
      <c r="X18" s="35"/>
      <c r="Y18" s="35"/>
      <c r="Z18" s="35"/>
      <c r="AA18" s="35"/>
      <c r="AB18" s="35"/>
      <c r="AC18" s="35"/>
      <c r="AD18" s="35"/>
      <c r="AE18" s="35"/>
    </row>
    <row r="19" spans="1:31" s="2" customFormat="1" ht="7" customHeight="1">
      <c r="A19" s="35"/>
      <c r="B19" s="40"/>
      <c r="C19" s="35"/>
      <c r="D19" s="35"/>
      <c r="E19" s="35"/>
      <c r="F19" s="35"/>
      <c r="G19" s="35"/>
      <c r="H19" s="35"/>
      <c r="I19" s="35"/>
      <c r="J19" s="35"/>
      <c r="K19" s="35"/>
      <c r="L19" s="107"/>
      <c r="S19" s="35"/>
      <c r="T19" s="35"/>
      <c r="U19" s="35"/>
      <c r="V19" s="35"/>
      <c r="W19" s="35"/>
      <c r="X19" s="35"/>
      <c r="Y19" s="35"/>
      <c r="Z19" s="35"/>
      <c r="AA19" s="35"/>
      <c r="AB19" s="35"/>
      <c r="AC19" s="35"/>
      <c r="AD19" s="35"/>
      <c r="AE19" s="35"/>
    </row>
    <row r="20" spans="1:31" s="2" customFormat="1" ht="12" customHeight="1">
      <c r="A20" s="35"/>
      <c r="B20" s="40"/>
      <c r="C20" s="35"/>
      <c r="D20" s="106" t="s">
        <v>33</v>
      </c>
      <c r="E20" s="35"/>
      <c r="F20" s="35"/>
      <c r="G20" s="35"/>
      <c r="H20" s="35"/>
      <c r="I20" s="106" t="s">
        <v>26</v>
      </c>
      <c r="J20" s="108" t="str">
        <f>IF('Rekapitulace zakázky'!AN16="","",'Rekapitulace zakázky'!AN16)</f>
        <v/>
      </c>
      <c r="K20" s="35"/>
      <c r="L20" s="107"/>
      <c r="S20" s="35"/>
      <c r="T20" s="35"/>
      <c r="U20" s="35"/>
      <c r="V20" s="35"/>
      <c r="W20" s="35"/>
      <c r="X20" s="35"/>
      <c r="Y20" s="35"/>
      <c r="Z20" s="35"/>
      <c r="AA20" s="35"/>
      <c r="AB20" s="35"/>
      <c r="AC20" s="35"/>
      <c r="AD20" s="35"/>
      <c r="AE20" s="35"/>
    </row>
    <row r="21" spans="1:31" s="2" customFormat="1" ht="18" customHeight="1">
      <c r="A21" s="35"/>
      <c r="B21" s="40"/>
      <c r="C21" s="35"/>
      <c r="D21" s="35"/>
      <c r="E21" s="108" t="str">
        <f>IF('Rekapitulace zakázky'!E17="","",'Rekapitulace zakázky'!E17)</f>
        <v xml:space="preserve"> </v>
      </c>
      <c r="F21" s="35"/>
      <c r="G21" s="35"/>
      <c r="H21" s="35"/>
      <c r="I21" s="106" t="s">
        <v>29</v>
      </c>
      <c r="J21" s="108" t="str">
        <f>IF('Rekapitulace zakázky'!AN17="","",'Rekapitulace zakázky'!AN17)</f>
        <v/>
      </c>
      <c r="K21" s="35"/>
      <c r="L21" s="107"/>
      <c r="S21" s="35"/>
      <c r="T21" s="35"/>
      <c r="U21" s="35"/>
      <c r="V21" s="35"/>
      <c r="W21" s="35"/>
      <c r="X21" s="35"/>
      <c r="Y21" s="35"/>
      <c r="Z21" s="35"/>
      <c r="AA21" s="35"/>
      <c r="AB21" s="35"/>
      <c r="AC21" s="35"/>
      <c r="AD21" s="35"/>
      <c r="AE21" s="35"/>
    </row>
    <row r="22" spans="1:31" s="2" customFormat="1" ht="7" customHeight="1">
      <c r="A22" s="35"/>
      <c r="B22" s="40"/>
      <c r="C22" s="35"/>
      <c r="D22" s="35"/>
      <c r="E22" s="35"/>
      <c r="F22" s="35"/>
      <c r="G22" s="35"/>
      <c r="H22" s="35"/>
      <c r="I22" s="35"/>
      <c r="J22" s="35"/>
      <c r="K22" s="35"/>
      <c r="L22" s="107"/>
      <c r="S22" s="35"/>
      <c r="T22" s="35"/>
      <c r="U22" s="35"/>
      <c r="V22" s="35"/>
      <c r="W22" s="35"/>
      <c r="X22" s="35"/>
      <c r="Y22" s="35"/>
      <c r="Z22" s="35"/>
      <c r="AA22" s="35"/>
      <c r="AB22" s="35"/>
      <c r="AC22" s="35"/>
      <c r="AD22" s="35"/>
      <c r="AE22" s="35"/>
    </row>
    <row r="23" spans="1:31" s="2" customFormat="1" ht="12" customHeight="1">
      <c r="A23" s="35"/>
      <c r="B23" s="40"/>
      <c r="C23" s="35"/>
      <c r="D23" s="106" t="s">
        <v>36</v>
      </c>
      <c r="E23" s="35"/>
      <c r="F23" s="35"/>
      <c r="G23" s="35"/>
      <c r="H23" s="35"/>
      <c r="I23" s="106" t="s">
        <v>26</v>
      </c>
      <c r="J23" s="108" t="s">
        <v>19</v>
      </c>
      <c r="K23" s="35"/>
      <c r="L23" s="107"/>
      <c r="S23" s="35"/>
      <c r="T23" s="35"/>
      <c r="U23" s="35"/>
      <c r="V23" s="35"/>
      <c r="W23" s="35"/>
      <c r="X23" s="35"/>
      <c r="Y23" s="35"/>
      <c r="Z23" s="35"/>
      <c r="AA23" s="35"/>
      <c r="AB23" s="35"/>
      <c r="AC23" s="35"/>
      <c r="AD23" s="35"/>
      <c r="AE23" s="35"/>
    </row>
    <row r="24" spans="1:31" s="2" customFormat="1" ht="18" customHeight="1">
      <c r="A24" s="35"/>
      <c r="B24" s="40"/>
      <c r="C24" s="35"/>
      <c r="D24" s="35"/>
      <c r="E24" s="108" t="s">
        <v>37</v>
      </c>
      <c r="F24" s="35"/>
      <c r="G24" s="35"/>
      <c r="H24" s="35"/>
      <c r="I24" s="106" t="s">
        <v>29</v>
      </c>
      <c r="J24" s="108" t="s">
        <v>19</v>
      </c>
      <c r="K24" s="35"/>
      <c r="L24" s="107"/>
      <c r="S24" s="35"/>
      <c r="T24" s="35"/>
      <c r="U24" s="35"/>
      <c r="V24" s="35"/>
      <c r="W24" s="35"/>
      <c r="X24" s="35"/>
      <c r="Y24" s="35"/>
      <c r="Z24" s="35"/>
      <c r="AA24" s="35"/>
      <c r="AB24" s="35"/>
      <c r="AC24" s="35"/>
      <c r="AD24" s="35"/>
      <c r="AE24" s="35"/>
    </row>
    <row r="25" spans="1:31" s="2" customFormat="1" ht="7" customHeight="1">
      <c r="A25" s="35"/>
      <c r="B25" s="40"/>
      <c r="C25" s="35"/>
      <c r="D25" s="35"/>
      <c r="E25" s="35"/>
      <c r="F25" s="35"/>
      <c r="G25" s="35"/>
      <c r="H25" s="35"/>
      <c r="I25" s="35"/>
      <c r="J25" s="35"/>
      <c r="K25" s="35"/>
      <c r="L25" s="107"/>
      <c r="S25" s="35"/>
      <c r="T25" s="35"/>
      <c r="U25" s="35"/>
      <c r="V25" s="35"/>
      <c r="W25" s="35"/>
      <c r="X25" s="35"/>
      <c r="Y25" s="35"/>
      <c r="Z25" s="35"/>
      <c r="AA25" s="35"/>
      <c r="AB25" s="35"/>
      <c r="AC25" s="35"/>
      <c r="AD25" s="35"/>
      <c r="AE25" s="35"/>
    </row>
    <row r="26" spans="1:31" s="2" customFormat="1" ht="12" customHeight="1">
      <c r="A26" s="35"/>
      <c r="B26" s="40"/>
      <c r="C26" s="35"/>
      <c r="D26" s="106" t="s">
        <v>38</v>
      </c>
      <c r="E26" s="35"/>
      <c r="F26" s="35"/>
      <c r="G26" s="35"/>
      <c r="H26" s="35"/>
      <c r="I26" s="35"/>
      <c r="J26" s="35"/>
      <c r="K26" s="35"/>
      <c r="L26" s="107"/>
      <c r="S26" s="35"/>
      <c r="T26" s="35"/>
      <c r="U26" s="35"/>
      <c r="V26" s="35"/>
      <c r="W26" s="35"/>
      <c r="X26" s="35"/>
      <c r="Y26" s="35"/>
      <c r="Z26" s="35"/>
      <c r="AA26" s="35"/>
      <c r="AB26" s="35"/>
      <c r="AC26" s="35"/>
      <c r="AD26" s="35"/>
      <c r="AE26" s="35"/>
    </row>
    <row r="27" spans="1:31" s="8" customFormat="1" ht="16.5" customHeight="1">
      <c r="A27" s="110"/>
      <c r="B27" s="111"/>
      <c r="C27" s="110"/>
      <c r="D27" s="110"/>
      <c r="E27" s="376" t="s">
        <v>19</v>
      </c>
      <c r="F27" s="376"/>
      <c r="G27" s="376"/>
      <c r="H27" s="376"/>
      <c r="I27" s="110"/>
      <c r="J27" s="110"/>
      <c r="K27" s="110"/>
      <c r="L27" s="112"/>
      <c r="S27" s="110"/>
      <c r="T27" s="110"/>
      <c r="U27" s="110"/>
      <c r="V27" s="110"/>
      <c r="W27" s="110"/>
      <c r="X27" s="110"/>
      <c r="Y27" s="110"/>
      <c r="Z27" s="110"/>
      <c r="AA27" s="110"/>
      <c r="AB27" s="110"/>
      <c r="AC27" s="110"/>
      <c r="AD27" s="110"/>
      <c r="AE27" s="110"/>
    </row>
    <row r="28" spans="1:31" s="2" customFormat="1" ht="7" customHeight="1">
      <c r="A28" s="35"/>
      <c r="B28" s="40"/>
      <c r="C28" s="35"/>
      <c r="D28" s="35"/>
      <c r="E28" s="35"/>
      <c r="F28" s="35"/>
      <c r="G28" s="35"/>
      <c r="H28" s="35"/>
      <c r="I28" s="35"/>
      <c r="J28" s="35"/>
      <c r="K28" s="35"/>
      <c r="L28" s="107"/>
      <c r="S28" s="35"/>
      <c r="T28" s="35"/>
      <c r="U28" s="35"/>
      <c r="V28" s="35"/>
      <c r="W28" s="35"/>
      <c r="X28" s="35"/>
      <c r="Y28" s="35"/>
      <c r="Z28" s="35"/>
      <c r="AA28" s="35"/>
      <c r="AB28" s="35"/>
      <c r="AC28" s="35"/>
      <c r="AD28" s="35"/>
      <c r="AE28" s="35"/>
    </row>
    <row r="29" spans="1:31" s="2" customFormat="1" ht="7" customHeight="1">
      <c r="A29" s="35"/>
      <c r="B29" s="40"/>
      <c r="C29" s="35"/>
      <c r="D29" s="113"/>
      <c r="E29" s="113"/>
      <c r="F29" s="113"/>
      <c r="G29" s="113"/>
      <c r="H29" s="113"/>
      <c r="I29" s="113"/>
      <c r="J29" s="113"/>
      <c r="K29" s="113"/>
      <c r="L29" s="107"/>
      <c r="S29" s="35"/>
      <c r="T29" s="35"/>
      <c r="U29" s="35"/>
      <c r="V29" s="35"/>
      <c r="W29" s="35"/>
      <c r="X29" s="35"/>
      <c r="Y29" s="35"/>
      <c r="Z29" s="35"/>
      <c r="AA29" s="35"/>
      <c r="AB29" s="35"/>
      <c r="AC29" s="35"/>
      <c r="AD29" s="35"/>
      <c r="AE29" s="35"/>
    </row>
    <row r="30" spans="1:31" s="2" customFormat="1" ht="25.4" customHeight="1">
      <c r="A30" s="35"/>
      <c r="B30" s="40"/>
      <c r="C30" s="35"/>
      <c r="D30" s="114" t="s">
        <v>40</v>
      </c>
      <c r="E30" s="35"/>
      <c r="F30" s="35"/>
      <c r="G30" s="35"/>
      <c r="H30" s="35"/>
      <c r="I30" s="35"/>
      <c r="J30" s="115">
        <f>ROUND(J92, 2)</f>
        <v>0</v>
      </c>
      <c r="K30" s="35"/>
      <c r="L30" s="107"/>
      <c r="S30" s="35"/>
      <c r="T30" s="35"/>
      <c r="U30" s="35"/>
      <c r="V30" s="35"/>
      <c r="W30" s="35"/>
      <c r="X30" s="35"/>
      <c r="Y30" s="35"/>
      <c r="Z30" s="35"/>
      <c r="AA30" s="35"/>
      <c r="AB30" s="35"/>
      <c r="AC30" s="35"/>
      <c r="AD30" s="35"/>
      <c r="AE30" s="35"/>
    </row>
    <row r="31" spans="1:31" s="2" customFormat="1" ht="7" customHeight="1">
      <c r="A31" s="35"/>
      <c r="B31" s="40"/>
      <c r="C31" s="35"/>
      <c r="D31" s="113"/>
      <c r="E31" s="113"/>
      <c r="F31" s="113"/>
      <c r="G31" s="113"/>
      <c r="H31" s="113"/>
      <c r="I31" s="113"/>
      <c r="J31" s="113"/>
      <c r="K31" s="113"/>
      <c r="L31" s="107"/>
      <c r="S31" s="35"/>
      <c r="T31" s="35"/>
      <c r="U31" s="35"/>
      <c r="V31" s="35"/>
      <c r="W31" s="35"/>
      <c r="X31" s="35"/>
      <c r="Y31" s="35"/>
      <c r="Z31" s="35"/>
      <c r="AA31" s="35"/>
      <c r="AB31" s="35"/>
      <c r="AC31" s="35"/>
      <c r="AD31" s="35"/>
      <c r="AE31" s="35"/>
    </row>
    <row r="32" spans="1:31" s="2" customFormat="1" ht="14.4" customHeight="1">
      <c r="A32" s="35"/>
      <c r="B32" s="40"/>
      <c r="C32" s="35"/>
      <c r="D32" s="35"/>
      <c r="E32" s="35"/>
      <c r="F32" s="116" t="s">
        <v>42</v>
      </c>
      <c r="G32" s="35"/>
      <c r="H32" s="35"/>
      <c r="I32" s="116" t="s">
        <v>41</v>
      </c>
      <c r="J32" s="116" t="s">
        <v>43</v>
      </c>
      <c r="K32" s="35"/>
      <c r="L32" s="107"/>
      <c r="S32" s="35"/>
      <c r="T32" s="35"/>
      <c r="U32" s="35"/>
      <c r="V32" s="35"/>
      <c r="W32" s="35"/>
      <c r="X32" s="35"/>
      <c r="Y32" s="35"/>
      <c r="Z32" s="35"/>
      <c r="AA32" s="35"/>
      <c r="AB32" s="35"/>
      <c r="AC32" s="35"/>
      <c r="AD32" s="35"/>
      <c r="AE32" s="35"/>
    </row>
    <row r="33" spans="1:31" s="2" customFormat="1" ht="14.4" customHeight="1">
      <c r="A33" s="35"/>
      <c r="B33" s="40"/>
      <c r="C33" s="35"/>
      <c r="D33" s="117" t="s">
        <v>44</v>
      </c>
      <c r="E33" s="106" t="s">
        <v>45</v>
      </c>
      <c r="F33" s="118">
        <f>ROUND((SUM(BE92:BE768)),  2)</f>
        <v>0</v>
      </c>
      <c r="G33" s="35"/>
      <c r="H33" s="35"/>
      <c r="I33" s="119">
        <v>0.21</v>
      </c>
      <c r="J33" s="118">
        <f>ROUND(((SUM(BE92:BE768))*I33),  2)</f>
        <v>0</v>
      </c>
      <c r="K33" s="35"/>
      <c r="L33" s="107"/>
      <c r="S33" s="35"/>
      <c r="T33" s="35"/>
      <c r="U33" s="35"/>
      <c r="V33" s="35"/>
      <c r="W33" s="35"/>
      <c r="X33" s="35"/>
      <c r="Y33" s="35"/>
      <c r="Z33" s="35"/>
      <c r="AA33" s="35"/>
      <c r="AB33" s="35"/>
      <c r="AC33" s="35"/>
      <c r="AD33" s="35"/>
      <c r="AE33" s="35"/>
    </row>
    <row r="34" spans="1:31" s="2" customFormat="1" ht="14.4" customHeight="1">
      <c r="A34" s="35"/>
      <c r="B34" s="40"/>
      <c r="C34" s="35"/>
      <c r="D34" s="35"/>
      <c r="E34" s="106" t="s">
        <v>46</v>
      </c>
      <c r="F34" s="118">
        <f>ROUND((SUM(BF92:BF768)),  2)</f>
        <v>0</v>
      </c>
      <c r="G34" s="35"/>
      <c r="H34" s="35"/>
      <c r="I34" s="119">
        <v>0.15</v>
      </c>
      <c r="J34" s="118">
        <f>ROUND(((SUM(BF92:BF768))*I34),  2)</f>
        <v>0</v>
      </c>
      <c r="K34" s="35"/>
      <c r="L34" s="107"/>
      <c r="S34" s="35"/>
      <c r="T34" s="35"/>
      <c r="U34" s="35"/>
      <c r="V34" s="35"/>
      <c r="W34" s="35"/>
      <c r="X34" s="35"/>
      <c r="Y34" s="35"/>
      <c r="Z34" s="35"/>
      <c r="AA34" s="35"/>
      <c r="AB34" s="35"/>
      <c r="AC34" s="35"/>
      <c r="AD34" s="35"/>
      <c r="AE34" s="35"/>
    </row>
    <row r="35" spans="1:31" s="2" customFormat="1" ht="14.4" hidden="1" customHeight="1">
      <c r="A35" s="35"/>
      <c r="B35" s="40"/>
      <c r="C35" s="35"/>
      <c r="D35" s="35"/>
      <c r="E35" s="106" t="s">
        <v>47</v>
      </c>
      <c r="F35" s="118">
        <f>ROUND((SUM(BG92:BG768)),  2)</f>
        <v>0</v>
      </c>
      <c r="G35" s="35"/>
      <c r="H35" s="35"/>
      <c r="I35" s="119">
        <v>0.21</v>
      </c>
      <c r="J35" s="118">
        <f>0</f>
        <v>0</v>
      </c>
      <c r="K35" s="35"/>
      <c r="L35" s="107"/>
      <c r="S35" s="35"/>
      <c r="T35" s="35"/>
      <c r="U35" s="35"/>
      <c r="V35" s="35"/>
      <c r="W35" s="35"/>
      <c r="X35" s="35"/>
      <c r="Y35" s="35"/>
      <c r="Z35" s="35"/>
      <c r="AA35" s="35"/>
      <c r="AB35" s="35"/>
      <c r="AC35" s="35"/>
      <c r="AD35" s="35"/>
      <c r="AE35" s="35"/>
    </row>
    <row r="36" spans="1:31" s="2" customFormat="1" ht="14.4" hidden="1" customHeight="1">
      <c r="A36" s="35"/>
      <c r="B36" s="40"/>
      <c r="C36" s="35"/>
      <c r="D36" s="35"/>
      <c r="E36" s="106" t="s">
        <v>48</v>
      </c>
      <c r="F36" s="118">
        <f>ROUND((SUM(BH92:BH768)),  2)</f>
        <v>0</v>
      </c>
      <c r="G36" s="35"/>
      <c r="H36" s="35"/>
      <c r="I36" s="119">
        <v>0.15</v>
      </c>
      <c r="J36" s="118">
        <f>0</f>
        <v>0</v>
      </c>
      <c r="K36" s="35"/>
      <c r="L36" s="107"/>
      <c r="S36" s="35"/>
      <c r="T36" s="35"/>
      <c r="U36" s="35"/>
      <c r="V36" s="35"/>
      <c r="W36" s="35"/>
      <c r="X36" s="35"/>
      <c r="Y36" s="35"/>
      <c r="Z36" s="35"/>
      <c r="AA36" s="35"/>
      <c r="AB36" s="35"/>
      <c r="AC36" s="35"/>
      <c r="AD36" s="35"/>
      <c r="AE36" s="35"/>
    </row>
    <row r="37" spans="1:31" s="2" customFormat="1" ht="14.4" hidden="1" customHeight="1">
      <c r="A37" s="35"/>
      <c r="B37" s="40"/>
      <c r="C37" s="35"/>
      <c r="D37" s="35"/>
      <c r="E37" s="106" t="s">
        <v>49</v>
      </c>
      <c r="F37" s="118">
        <f>ROUND((SUM(BI92:BI768)),  2)</f>
        <v>0</v>
      </c>
      <c r="G37" s="35"/>
      <c r="H37" s="35"/>
      <c r="I37" s="119">
        <v>0</v>
      </c>
      <c r="J37" s="118">
        <f>0</f>
        <v>0</v>
      </c>
      <c r="K37" s="35"/>
      <c r="L37" s="107"/>
      <c r="S37" s="35"/>
      <c r="T37" s="35"/>
      <c r="U37" s="35"/>
      <c r="V37" s="35"/>
      <c r="W37" s="35"/>
      <c r="X37" s="35"/>
      <c r="Y37" s="35"/>
      <c r="Z37" s="35"/>
      <c r="AA37" s="35"/>
      <c r="AB37" s="35"/>
      <c r="AC37" s="35"/>
      <c r="AD37" s="35"/>
      <c r="AE37" s="35"/>
    </row>
    <row r="38" spans="1:31" s="2" customFormat="1" ht="7" customHeight="1">
      <c r="A38" s="35"/>
      <c r="B38" s="40"/>
      <c r="C38" s="35"/>
      <c r="D38" s="35"/>
      <c r="E38" s="35"/>
      <c r="F38" s="35"/>
      <c r="G38" s="35"/>
      <c r="H38" s="35"/>
      <c r="I38" s="35"/>
      <c r="J38" s="35"/>
      <c r="K38" s="35"/>
      <c r="L38" s="107"/>
      <c r="S38" s="35"/>
      <c r="T38" s="35"/>
      <c r="U38" s="35"/>
      <c r="V38" s="35"/>
      <c r="W38" s="35"/>
      <c r="X38" s="35"/>
      <c r="Y38" s="35"/>
      <c r="Z38" s="35"/>
      <c r="AA38" s="35"/>
      <c r="AB38" s="35"/>
      <c r="AC38" s="35"/>
      <c r="AD38" s="35"/>
      <c r="AE38" s="35"/>
    </row>
    <row r="39" spans="1:31" s="2" customFormat="1" ht="25.4" customHeight="1">
      <c r="A39" s="35"/>
      <c r="B39" s="40"/>
      <c r="C39" s="120"/>
      <c r="D39" s="121" t="s">
        <v>50</v>
      </c>
      <c r="E39" s="122"/>
      <c r="F39" s="122"/>
      <c r="G39" s="123" t="s">
        <v>51</v>
      </c>
      <c r="H39" s="124" t="s">
        <v>52</v>
      </c>
      <c r="I39" s="122"/>
      <c r="J39" s="125">
        <f>SUM(J30:J37)</f>
        <v>0</v>
      </c>
      <c r="K39" s="126"/>
      <c r="L39" s="107"/>
      <c r="S39" s="35"/>
      <c r="T39" s="35"/>
      <c r="U39" s="35"/>
      <c r="V39" s="35"/>
      <c r="W39" s="35"/>
      <c r="X39" s="35"/>
      <c r="Y39" s="35"/>
      <c r="Z39" s="35"/>
      <c r="AA39" s="35"/>
      <c r="AB39" s="35"/>
      <c r="AC39" s="35"/>
      <c r="AD39" s="35"/>
      <c r="AE39" s="35"/>
    </row>
    <row r="40" spans="1:31" s="2" customFormat="1" ht="14.4" customHeight="1">
      <c r="A40" s="35"/>
      <c r="B40" s="127"/>
      <c r="C40" s="128"/>
      <c r="D40" s="128"/>
      <c r="E40" s="128"/>
      <c r="F40" s="128"/>
      <c r="G40" s="128"/>
      <c r="H40" s="128"/>
      <c r="I40" s="128"/>
      <c r="J40" s="128"/>
      <c r="K40" s="128"/>
      <c r="L40" s="107"/>
      <c r="S40" s="35"/>
      <c r="T40" s="35"/>
      <c r="U40" s="35"/>
      <c r="V40" s="35"/>
      <c r="W40" s="35"/>
      <c r="X40" s="35"/>
      <c r="Y40" s="35"/>
      <c r="Z40" s="35"/>
      <c r="AA40" s="35"/>
      <c r="AB40" s="35"/>
      <c r="AC40" s="35"/>
      <c r="AD40" s="35"/>
      <c r="AE40" s="35"/>
    </row>
    <row r="44" spans="1:31" s="2" customFormat="1" ht="7" customHeight="1">
      <c r="A44" s="35"/>
      <c r="B44" s="129"/>
      <c r="C44" s="130"/>
      <c r="D44" s="130"/>
      <c r="E44" s="130"/>
      <c r="F44" s="130"/>
      <c r="G44" s="130"/>
      <c r="H44" s="130"/>
      <c r="I44" s="130"/>
      <c r="J44" s="130"/>
      <c r="K44" s="130"/>
      <c r="L44" s="107"/>
      <c r="S44" s="35"/>
      <c r="T44" s="35"/>
      <c r="U44" s="35"/>
      <c r="V44" s="35"/>
      <c r="W44" s="35"/>
      <c r="X44" s="35"/>
      <c r="Y44" s="35"/>
      <c r="Z44" s="35"/>
      <c r="AA44" s="35"/>
      <c r="AB44" s="35"/>
      <c r="AC44" s="35"/>
      <c r="AD44" s="35"/>
      <c r="AE44" s="35"/>
    </row>
    <row r="45" spans="1:31" s="2" customFormat="1" ht="25" customHeight="1">
      <c r="A45" s="35"/>
      <c r="B45" s="36"/>
      <c r="C45" s="24" t="s">
        <v>98</v>
      </c>
      <c r="D45" s="37"/>
      <c r="E45" s="37"/>
      <c r="F45" s="37"/>
      <c r="G45" s="37"/>
      <c r="H45" s="37"/>
      <c r="I45" s="37"/>
      <c r="J45" s="37"/>
      <c r="K45" s="37"/>
      <c r="L45" s="107"/>
      <c r="S45" s="35"/>
      <c r="T45" s="35"/>
      <c r="U45" s="35"/>
      <c r="V45" s="35"/>
      <c r="W45" s="35"/>
      <c r="X45" s="35"/>
      <c r="Y45" s="35"/>
      <c r="Z45" s="35"/>
      <c r="AA45" s="35"/>
      <c r="AB45" s="35"/>
      <c r="AC45" s="35"/>
      <c r="AD45" s="35"/>
      <c r="AE45" s="35"/>
    </row>
    <row r="46" spans="1:31" s="2" customFormat="1" ht="7" customHeight="1">
      <c r="A46" s="35"/>
      <c r="B46" s="36"/>
      <c r="C46" s="37"/>
      <c r="D46" s="37"/>
      <c r="E46" s="37"/>
      <c r="F46" s="37"/>
      <c r="G46" s="37"/>
      <c r="H46" s="37"/>
      <c r="I46" s="37"/>
      <c r="J46" s="37"/>
      <c r="K46" s="37"/>
      <c r="L46" s="107"/>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7"/>
      <c r="S47" s="35"/>
      <c r="T47" s="35"/>
      <c r="U47" s="35"/>
      <c r="V47" s="35"/>
      <c r="W47" s="35"/>
      <c r="X47" s="35"/>
      <c r="Y47" s="35"/>
      <c r="Z47" s="35"/>
      <c r="AA47" s="35"/>
      <c r="AB47" s="35"/>
      <c r="AC47" s="35"/>
      <c r="AD47" s="35"/>
      <c r="AE47" s="35"/>
    </row>
    <row r="48" spans="1:31" s="2" customFormat="1" ht="16.5" customHeight="1">
      <c r="A48" s="35"/>
      <c r="B48" s="36"/>
      <c r="C48" s="37"/>
      <c r="D48" s="37"/>
      <c r="E48" s="377" t="str">
        <f>E7</f>
        <v>Oprava mostu v km 1,122 na trati Hanušovice - Mikulovice</v>
      </c>
      <c r="F48" s="378"/>
      <c r="G48" s="378"/>
      <c r="H48" s="378"/>
      <c r="I48" s="37"/>
      <c r="J48" s="37"/>
      <c r="K48" s="37"/>
      <c r="L48" s="107"/>
      <c r="S48" s="35"/>
      <c r="T48" s="35"/>
      <c r="U48" s="35"/>
      <c r="V48" s="35"/>
      <c r="W48" s="35"/>
      <c r="X48" s="35"/>
      <c r="Y48" s="35"/>
      <c r="Z48" s="35"/>
      <c r="AA48" s="35"/>
      <c r="AB48" s="35"/>
      <c r="AC48" s="35"/>
      <c r="AD48" s="35"/>
      <c r="AE48" s="35"/>
    </row>
    <row r="49" spans="1:47" s="2" customFormat="1" ht="12" customHeight="1">
      <c r="A49" s="35"/>
      <c r="B49" s="36"/>
      <c r="C49" s="30" t="s">
        <v>96</v>
      </c>
      <c r="D49" s="37"/>
      <c r="E49" s="37"/>
      <c r="F49" s="37"/>
      <c r="G49" s="37"/>
      <c r="H49" s="37"/>
      <c r="I49" s="37"/>
      <c r="J49" s="37"/>
      <c r="K49" s="37"/>
      <c r="L49" s="107"/>
      <c r="S49" s="35"/>
      <c r="T49" s="35"/>
      <c r="U49" s="35"/>
      <c r="V49" s="35"/>
      <c r="W49" s="35"/>
      <c r="X49" s="35"/>
      <c r="Y49" s="35"/>
      <c r="Z49" s="35"/>
      <c r="AA49" s="35"/>
      <c r="AB49" s="35"/>
      <c r="AC49" s="35"/>
      <c r="AD49" s="35"/>
      <c r="AE49" s="35"/>
    </row>
    <row r="50" spans="1:47" s="2" customFormat="1" ht="16.5" customHeight="1">
      <c r="A50" s="35"/>
      <c r="B50" s="36"/>
      <c r="C50" s="37"/>
      <c r="D50" s="37"/>
      <c r="E50" s="330" t="str">
        <f>E9</f>
        <v>SO 01 - Most km 1,122</v>
      </c>
      <c r="F50" s="379"/>
      <c r="G50" s="379"/>
      <c r="H50" s="379"/>
      <c r="I50" s="37"/>
      <c r="J50" s="37"/>
      <c r="K50" s="37"/>
      <c r="L50" s="107"/>
      <c r="S50" s="35"/>
      <c r="T50" s="35"/>
      <c r="U50" s="35"/>
      <c r="V50" s="35"/>
      <c r="W50" s="35"/>
      <c r="X50" s="35"/>
      <c r="Y50" s="35"/>
      <c r="Z50" s="35"/>
      <c r="AA50" s="35"/>
      <c r="AB50" s="35"/>
      <c r="AC50" s="35"/>
      <c r="AD50" s="35"/>
      <c r="AE50" s="35"/>
    </row>
    <row r="51" spans="1:47" s="2" customFormat="1" ht="7" customHeight="1">
      <c r="A51" s="35"/>
      <c r="B51" s="36"/>
      <c r="C51" s="37"/>
      <c r="D51" s="37"/>
      <c r="E51" s="37"/>
      <c r="F51" s="37"/>
      <c r="G51" s="37"/>
      <c r="H51" s="37"/>
      <c r="I51" s="37"/>
      <c r="J51" s="37"/>
      <c r="K51" s="37"/>
      <c r="L51" s="107"/>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Hanušovice</v>
      </c>
      <c r="G52" s="37"/>
      <c r="H52" s="37"/>
      <c r="I52" s="30" t="s">
        <v>23</v>
      </c>
      <c r="J52" s="60" t="str">
        <f>IF(J12="","",J12)</f>
        <v>3. 2. 2022</v>
      </c>
      <c r="K52" s="37"/>
      <c r="L52" s="107"/>
      <c r="S52" s="35"/>
      <c r="T52" s="35"/>
      <c r="U52" s="35"/>
      <c r="V52" s="35"/>
      <c r="W52" s="35"/>
      <c r="X52" s="35"/>
      <c r="Y52" s="35"/>
      <c r="Z52" s="35"/>
      <c r="AA52" s="35"/>
      <c r="AB52" s="35"/>
      <c r="AC52" s="35"/>
      <c r="AD52" s="35"/>
      <c r="AE52" s="35"/>
    </row>
    <row r="53" spans="1:47" s="2" customFormat="1" ht="7" customHeight="1">
      <c r="A53" s="35"/>
      <c r="B53" s="36"/>
      <c r="C53" s="37"/>
      <c r="D53" s="37"/>
      <c r="E53" s="37"/>
      <c r="F53" s="37"/>
      <c r="G53" s="37"/>
      <c r="H53" s="37"/>
      <c r="I53" s="37"/>
      <c r="J53" s="37"/>
      <c r="K53" s="37"/>
      <c r="L53" s="107"/>
      <c r="S53" s="35"/>
      <c r="T53" s="35"/>
      <c r="U53" s="35"/>
      <c r="V53" s="35"/>
      <c r="W53" s="35"/>
      <c r="X53" s="35"/>
      <c r="Y53" s="35"/>
      <c r="Z53" s="35"/>
      <c r="AA53" s="35"/>
      <c r="AB53" s="35"/>
      <c r="AC53" s="35"/>
      <c r="AD53" s="35"/>
      <c r="AE53" s="35"/>
    </row>
    <row r="54" spans="1:47" s="2" customFormat="1" ht="15.15" customHeight="1">
      <c r="A54" s="35"/>
      <c r="B54" s="36"/>
      <c r="C54" s="30" t="s">
        <v>25</v>
      </c>
      <c r="D54" s="37"/>
      <c r="E54" s="37"/>
      <c r="F54" s="28" t="str">
        <f>E15</f>
        <v>Správa železnic, státní organizace</v>
      </c>
      <c r="G54" s="37"/>
      <c r="H54" s="37"/>
      <c r="I54" s="30" t="s">
        <v>33</v>
      </c>
      <c r="J54" s="33" t="str">
        <f>E21</f>
        <v xml:space="preserve"> </v>
      </c>
      <c r="K54" s="37"/>
      <c r="L54" s="107"/>
      <c r="S54" s="35"/>
      <c r="T54" s="35"/>
      <c r="U54" s="35"/>
      <c r="V54" s="35"/>
      <c r="W54" s="35"/>
      <c r="X54" s="35"/>
      <c r="Y54" s="35"/>
      <c r="Z54" s="35"/>
      <c r="AA54" s="35"/>
      <c r="AB54" s="35"/>
      <c r="AC54" s="35"/>
      <c r="AD54" s="35"/>
      <c r="AE54" s="35"/>
    </row>
    <row r="55" spans="1:47" s="2" customFormat="1" ht="15.15" customHeight="1">
      <c r="A55" s="35"/>
      <c r="B55" s="36"/>
      <c r="C55" s="30" t="s">
        <v>31</v>
      </c>
      <c r="D55" s="37"/>
      <c r="E55" s="37"/>
      <c r="F55" s="28" t="str">
        <f>IF(E18="","",E18)</f>
        <v>Vyplň údaj</v>
      </c>
      <c r="G55" s="37"/>
      <c r="H55" s="37"/>
      <c r="I55" s="30" t="s">
        <v>36</v>
      </c>
      <c r="J55" s="33" t="str">
        <f>E24</f>
        <v>Ing Basler Miroslav</v>
      </c>
      <c r="K55" s="37"/>
      <c r="L55" s="107"/>
      <c r="S55" s="35"/>
      <c r="T55" s="35"/>
      <c r="U55" s="35"/>
      <c r="V55" s="35"/>
      <c r="W55" s="35"/>
      <c r="X55" s="35"/>
      <c r="Y55" s="35"/>
      <c r="Z55" s="35"/>
      <c r="AA55" s="35"/>
      <c r="AB55" s="35"/>
      <c r="AC55" s="35"/>
      <c r="AD55" s="35"/>
      <c r="AE55" s="35"/>
    </row>
    <row r="56" spans="1:47" s="2" customFormat="1" ht="10.25" customHeight="1">
      <c r="A56" s="35"/>
      <c r="B56" s="36"/>
      <c r="C56" s="37"/>
      <c r="D56" s="37"/>
      <c r="E56" s="37"/>
      <c r="F56" s="37"/>
      <c r="G56" s="37"/>
      <c r="H56" s="37"/>
      <c r="I56" s="37"/>
      <c r="J56" s="37"/>
      <c r="K56" s="37"/>
      <c r="L56" s="107"/>
      <c r="S56" s="35"/>
      <c r="T56" s="35"/>
      <c r="U56" s="35"/>
      <c r="V56" s="35"/>
      <c r="W56" s="35"/>
      <c r="X56" s="35"/>
      <c r="Y56" s="35"/>
      <c r="Z56" s="35"/>
      <c r="AA56" s="35"/>
      <c r="AB56" s="35"/>
      <c r="AC56" s="35"/>
      <c r="AD56" s="35"/>
      <c r="AE56" s="35"/>
    </row>
    <row r="57" spans="1:47" s="2" customFormat="1" ht="29.25" customHeight="1">
      <c r="A57" s="35"/>
      <c r="B57" s="36"/>
      <c r="C57" s="131" t="s">
        <v>99</v>
      </c>
      <c r="D57" s="132"/>
      <c r="E57" s="132"/>
      <c r="F57" s="132"/>
      <c r="G57" s="132"/>
      <c r="H57" s="132"/>
      <c r="I57" s="132"/>
      <c r="J57" s="133" t="s">
        <v>100</v>
      </c>
      <c r="K57" s="132"/>
      <c r="L57" s="107"/>
      <c r="S57" s="35"/>
      <c r="T57" s="35"/>
      <c r="U57" s="35"/>
      <c r="V57" s="35"/>
      <c r="W57" s="35"/>
      <c r="X57" s="35"/>
      <c r="Y57" s="35"/>
      <c r="Z57" s="35"/>
      <c r="AA57" s="35"/>
      <c r="AB57" s="35"/>
      <c r="AC57" s="35"/>
      <c r="AD57" s="35"/>
      <c r="AE57" s="35"/>
    </row>
    <row r="58" spans="1:47" s="2" customFormat="1" ht="10.25" customHeight="1">
      <c r="A58" s="35"/>
      <c r="B58" s="36"/>
      <c r="C58" s="37"/>
      <c r="D58" s="37"/>
      <c r="E58" s="37"/>
      <c r="F58" s="37"/>
      <c r="G58" s="37"/>
      <c r="H58" s="37"/>
      <c r="I58" s="37"/>
      <c r="J58" s="37"/>
      <c r="K58" s="37"/>
      <c r="L58" s="107"/>
      <c r="S58" s="35"/>
      <c r="T58" s="35"/>
      <c r="U58" s="35"/>
      <c r="V58" s="35"/>
      <c r="W58" s="35"/>
      <c r="X58" s="35"/>
      <c r="Y58" s="35"/>
      <c r="Z58" s="35"/>
      <c r="AA58" s="35"/>
      <c r="AB58" s="35"/>
      <c r="AC58" s="35"/>
      <c r="AD58" s="35"/>
      <c r="AE58" s="35"/>
    </row>
    <row r="59" spans="1:47" s="2" customFormat="1" ht="22.75" customHeight="1">
      <c r="A59" s="35"/>
      <c r="B59" s="36"/>
      <c r="C59" s="134" t="s">
        <v>72</v>
      </c>
      <c r="D59" s="37"/>
      <c r="E59" s="37"/>
      <c r="F59" s="37"/>
      <c r="G59" s="37"/>
      <c r="H59" s="37"/>
      <c r="I59" s="37"/>
      <c r="J59" s="78">
        <f>J92</f>
        <v>0</v>
      </c>
      <c r="K59" s="37"/>
      <c r="L59" s="107"/>
      <c r="S59" s="35"/>
      <c r="T59" s="35"/>
      <c r="U59" s="35"/>
      <c r="V59" s="35"/>
      <c r="W59" s="35"/>
      <c r="X59" s="35"/>
      <c r="Y59" s="35"/>
      <c r="Z59" s="35"/>
      <c r="AA59" s="35"/>
      <c r="AB59" s="35"/>
      <c r="AC59" s="35"/>
      <c r="AD59" s="35"/>
      <c r="AE59" s="35"/>
      <c r="AU59" s="18" t="s">
        <v>101</v>
      </c>
    </row>
    <row r="60" spans="1:47" s="9" customFormat="1" ht="25" customHeight="1">
      <c r="B60" s="135"/>
      <c r="C60" s="136"/>
      <c r="D60" s="137" t="s">
        <v>102</v>
      </c>
      <c r="E60" s="138"/>
      <c r="F60" s="138"/>
      <c r="G60" s="138"/>
      <c r="H60" s="138"/>
      <c r="I60" s="138"/>
      <c r="J60" s="139">
        <f>J93</f>
        <v>0</v>
      </c>
      <c r="K60" s="136"/>
      <c r="L60" s="140"/>
    </row>
    <row r="61" spans="1:47" s="10" customFormat="1" ht="19.899999999999999" customHeight="1">
      <c r="B61" s="141"/>
      <c r="C61" s="142"/>
      <c r="D61" s="143" t="s">
        <v>103</v>
      </c>
      <c r="E61" s="144"/>
      <c r="F61" s="144"/>
      <c r="G61" s="144"/>
      <c r="H61" s="144"/>
      <c r="I61" s="144"/>
      <c r="J61" s="145">
        <f>J94</f>
        <v>0</v>
      </c>
      <c r="K61" s="142"/>
      <c r="L61" s="146"/>
    </row>
    <row r="62" spans="1:47" s="10" customFormat="1" ht="19.899999999999999" customHeight="1">
      <c r="B62" s="141"/>
      <c r="C62" s="142"/>
      <c r="D62" s="143" t="s">
        <v>104</v>
      </c>
      <c r="E62" s="144"/>
      <c r="F62" s="144"/>
      <c r="G62" s="144"/>
      <c r="H62" s="144"/>
      <c r="I62" s="144"/>
      <c r="J62" s="145">
        <f>J262</f>
        <v>0</v>
      </c>
      <c r="K62" s="142"/>
      <c r="L62" s="146"/>
    </row>
    <row r="63" spans="1:47" s="10" customFormat="1" ht="19.899999999999999" customHeight="1">
      <c r="B63" s="141"/>
      <c r="C63" s="142"/>
      <c r="D63" s="143" t="s">
        <v>105</v>
      </c>
      <c r="E63" s="144"/>
      <c r="F63" s="144"/>
      <c r="G63" s="144"/>
      <c r="H63" s="144"/>
      <c r="I63" s="144"/>
      <c r="J63" s="145">
        <f>J318</f>
        <v>0</v>
      </c>
      <c r="K63" s="142"/>
      <c r="L63" s="146"/>
    </row>
    <row r="64" spans="1:47" s="10" customFormat="1" ht="19.899999999999999" customHeight="1">
      <c r="B64" s="141"/>
      <c r="C64" s="142"/>
      <c r="D64" s="143" t="s">
        <v>106</v>
      </c>
      <c r="E64" s="144"/>
      <c r="F64" s="144"/>
      <c r="G64" s="144"/>
      <c r="H64" s="144"/>
      <c r="I64" s="144"/>
      <c r="J64" s="145">
        <f>J423</f>
        <v>0</v>
      </c>
      <c r="K64" s="142"/>
      <c r="L64" s="146"/>
    </row>
    <row r="65" spans="1:31" s="10" customFormat="1" ht="19.899999999999999" customHeight="1">
      <c r="B65" s="141"/>
      <c r="C65" s="142"/>
      <c r="D65" s="143" t="s">
        <v>107</v>
      </c>
      <c r="E65" s="144"/>
      <c r="F65" s="144"/>
      <c r="G65" s="144"/>
      <c r="H65" s="144"/>
      <c r="I65" s="144"/>
      <c r="J65" s="145">
        <f>J476</f>
        <v>0</v>
      </c>
      <c r="K65" s="142"/>
      <c r="L65" s="146"/>
    </row>
    <row r="66" spans="1:31" s="10" customFormat="1" ht="19.899999999999999" customHeight="1">
      <c r="B66" s="141"/>
      <c r="C66" s="142"/>
      <c r="D66" s="143" t="s">
        <v>108</v>
      </c>
      <c r="E66" s="144"/>
      <c r="F66" s="144"/>
      <c r="G66" s="144"/>
      <c r="H66" s="144"/>
      <c r="I66" s="144"/>
      <c r="J66" s="145">
        <f>J505</f>
        <v>0</v>
      </c>
      <c r="K66" s="142"/>
      <c r="L66" s="146"/>
    </row>
    <row r="67" spans="1:31" s="10" customFormat="1" ht="19.899999999999999" customHeight="1">
      <c r="B67" s="141"/>
      <c r="C67" s="142"/>
      <c r="D67" s="143" t="s">
        <v>109</v>
      </c>
      <c r="E67" s="144"/>
      <c r="F67" s="144"/>
      <c r="G67" s="144"/>
      <c r="H67" s="144"/>
      <c r="I67" s="144"/>
      <c r="J67" s="145">
        <f>J511</f>
        <v>0</v>
      </c>
      <c r="K67" s="142"/>
      <c r="L67" s="146"/>
    </row>
    <row r="68" spans="1:31" s="10" customFormat="1" ht="19.899999999999999" customHeight="1">
      <c r="B68" s="141"/>
      <c r="C68" s="142"/>
      <c r="D68" s="143" t="s">
        <v>110</v>
      </c>
      <c r="E68" s="144"/>
      <c r="F68" s="144"/>
      <c r="G68" s="144"/>
      <c r="H68" s="144"/>
      <c r="I68" s="144"/>
      <c r="J68" s="145">
        <f>J609</f>
        <v>0</v>
      </c>
      <c r="K68" s="142"/>
      <c r="L68" s="146"/>
    </row>
    <row r="69" spans="1:31" s="10" customFormat="1" ht="19.899999999999999" customHeight="1">
      <c r="B69" s="141"/>
      <c r="C69" s="142"/>
      <c r="D69" s="143" t="s">
        <v>111</v>
      </c>
      <c r="E69" s="144"/>
      <c r="F69" s="144"/>
      <c r="G69" s="144"/>
      <c r="H69" s="144"/>
      <c r="I69" s="144"/>
      <c r="J69" s="145">
        <f>J633</f>
        <v>0</v>
      </c>
      <c r="K69" s="142"/>
      <c r="L69" s="146"/>
    </row>
    <row r="70" spans="1:31" s="9" customFormat="1" ht="25" customHeight="1">
      <c r="B70" s="135"/>
      <c r="C70" s="136"/>
      <c r="D70" s="137" t="s">
        <v>112</v>
      </c>
      <c r="E70" s="138"/>
      <c r="F70" s="138"/>
      <c r="G70" s="138"/>
      <c r="H70" s="138"/>
      <c r="I70" s="138"/>
      <c r="J70" s="139">
        <f>J641</f>
        <v>0</v>
      </c>
      <c r="K70" s="136"/>
      <c r="L70" s="140"/>
    </row>
    <row r="71" spans="1:31" s="10" customFormat="1" ht="19.899999999999999" customHeight="1">
      <c r="B71" s="141"/>
      <c r="C71" s="142"/>
      <c r="D71" s="143" t="s">
        <v>113</v>
      </c>
      <c r="E71" s="144"/>
      <c r="F71" s="144"/>
      <c r="G71" s="144"/>
      <c r="H71" s="144"/>
      <c r="I71" s="144"/>
      <c r="J71" s="145">
        <f>J642</f>
        <v>0</v>
      </c>
      <c r="K71" s="142"/>
      <c r="L71" s="146"/>
    </row>
    <row r="72" spans="1:31" s="10" customFormat="1" ht="19.899999999999999" customHeight="1">
      <c r="B72" s="141"/>
      <c r="C72" s="142"/>
      <c r="D72" s="143" t="s">
        <v>114</v>
      </c>
      <c r="E72" s="144"/>
      <c r="F72" s="144"/>
      <c r="G72" s="144"/>
      <c r="H72" s="144"/>
      <c r="I72" s="144"/>
      <c r="J72" s="145">
        <f>J726</f>
        <v>0</v>
      </c>
      <c r="K72" s="142"/>
      <c r="L72" s="146"/>
    </row>
    <row r="73" spans="1:31" s="2" customFormat="1" ht="21.75" customHeight="1">
      <c r="A73" s="35"/>
      <c r="B73" s="36"/>
      <c r="C73" s="37"/>
      <c r="D73" s="37"/>
      <c r="E73" s="37"/>
      <c r="F73" s="37"/>
      <c r="G73" s="37"/>
      <c r="H73" s="37"/>
      <c r="I73" s="37"/>
      <c r="J73" s="37"/>
      <c r="K73" s="37"/>
      <c r="L73" s="107"/>
      <c r="S73" s="35"/>
      <c r="T73" s="35"/>
      <c r="U73" s="35"/>
      <c r="V73" s="35"/>
      <c r="W73" s="35"/>
      <c r="X73" s="35"/>
      <c r="Y73" s="35"/>
      <c r="Z73" s="35"/>
      <c r="AA73" s="35"/>
      <c r="AB73" s="35"/>
      <c r="AC73" s="35"/>
      <c r="AD73" s="35"/>
      <c r="AE73" s="35"/>
    </row>
    <row r="74" spans="1:31" s="2" customFormat="1" ht="7" customHeight="1">
      <c r="A74" s="35"/>
      <c r="B74" s="48"/>
      <c r="C74" s="49"/>
      <c r="D74" s="49"/>
      <c r="E74" s="49"/>
      <c r="F74" s="49"/>
      <c r="G74" s="49"/>
      <c r="H74" s="49"/>
      <c r="I74" s="49"/>
      <c r="J74" s="49"/>
      <c r="K74" s="49"/>
      <c r="L74" s="107"/>
      <c r="S74" s="35"/>
      <c r="T74" s="35"/>
      <c r="U74" s="35"/>
      <c r="V74" s="35"/>
      <c r="W74" s="35"/>
      <c r="X74" s="35"/>
      <c r="Y74" s="35"/>
      <c r="Z74" s="35"/>
      <c r="AA74" s="35"/>
      <c r="AB74" s="35"/>
      <c r="AC74" s="35"/>
      <c r="AD74" s="35"/>
      <c r="AE74" s="35"/>
    </row>
    <row r="78" spans="1:31" s="2" customFormat="1" ht="7" customHeight="1">
      <c r="A78" s="35"/>
      <c r="B78" s="50"/>
      <c r="C78" s="51"/>
      <c r="D78" s="51"/>
      <c r="E78" s="51"/>
      <c r="F78" s="51"/>
      <c r="G78" s="51"/>
      <c r="H78" s="51"/>
      <c r="I78" s="51"/>
      <c r="J78" s="51"/>
      <c r="K78" s="51"/>
      <c r="L78" s="107"/>
      <c r="S78" s="35"/>
      <c r="T78" s="35"/>
      <c r="U78" s="35"/>
      <c r="V78" s="35"/>
      <c r="W78" s="35"/>
      <c r="X78" s="35"/>
      <c r="Y78" s="35"/>
      <c r="Z78" s="35"/>
      <c r="AA78" s="35"/>
      <c r="AB78" s="35"/>
      <c r="AC78" s="35"/>
      <c r="AD78" s="35"/>
      <c r="AE78" s="35"/>
    </row>
    <row r="79" spans="1:31" s="2" customFormat="1" ht="25" customHeight="1">
      <c r="A79" s="35"/>
      <c r="B79" s="36"/>
      <c r="C79" s="24" t="s">
        <v>115</v>
      </c>
      <c r="D79" s="37"/>
      <c r="E79" s="37"/>
      <c r="F79" s="37"/>
      <c r="G79" s="37"/>
      <c r="H79" s="37"/>
      <c r="I79" s="37"/>
      <c r="J79" s="37"/>
      <c r="K79" s="37"/>
      <c r="L79" s="107"/>
      <c r="S79" s="35"/>
      <c r="T79" s="35"/>
      <c r="U79" s="35"/>
      <c r="V79" s="35"/>
      <c r="W79" s="35"/>
      <c r="X79" s="35"/>
      <c r="Y79" s="35"/>
      <c r="Z79" s="35"/>
      <c r="AA79" s="35"/>
      <c r="AB79" s="35"/>
      <c r="AC79" s="35"/>
      <c r="AD79" s="35"/>
      <c r="AE79" s="35"/>
    </row>
    <row r="80" spans="1:31" s="2" customFormat="1" ht="7" customHeight="1">
      <c r="A80" s="35"/>
      <c r="B80" s="36"/>
      <c r="C80" s="37"/>
      <c r="D80" s="37"/>
      <c r="E80" s="37"/>
      <c r="F80" s="37"/>
      <c r="G80" s="37"/>
      <c r="H80" s="37"/>
      <c r="I80" s="37"/>
      <c r="J80" s="37"/>
      <c r="K80" s="37"/>
      <c r="L80" s="107"/>
      <c r="S80" s="35"/>
      <c r="T80" s="35"/>
      <c r="U80" s="35"/>
      <c r="V80" s="35"/>
      <c r="W80" s="35"/>
      <c r="X80" s="35"/>
      <c r="Y80" s="35"/>
      <c r="Z80" s="35"/>
      <c r="AA80" s="35"/>
      <c r="AB80" s="35"/>
      <c r="AC80" s="35"/>
      <c r="AD80" s="35"/>
      <c r="AE80" s="35"/>
    </row>
    <row r="81" spans="1:65" s="2" customFormat="1" ht="12" customHeight="1">
      <c r="A81" s="35"/>
      <c r="B81" s="36"/>
      <c r="C81" s="30" t="s">
        <v>16</v>
      </c>
      <c r="D81" s="37"/>
      <c r="E81" s="37"/>
      <c r="F81" s="37"/>
      <c r="G81" s="37"/>
      <c r="H81" s="37"/>
      <c r="I81" s="37"/>
      <c r="J81" s="37"/>
      <c r="K81" s="37"/>
      <c r="L81" s="107"/>
      <c r="S81" s="35"/>
      <c r="T81" s="35"/>
      <c r="U81" s="35"/>
      <c r="V81" s="35"/>
      <c r="W81" s="35"/>
      <c r="X81" s="35"/>
      <c r="Y81" s="35"/>
      <c r="Z81" s="35"/>
      <c r="AA81" s="35"/>
      <c r="AB81" s="35"/>
      <c r="AC81" s="35"/>
      <c r="AD81" s="35"/>
      <c r="AE81" s="35"/>
    </row>
    <row r="82" spans="1:65" s="2" customFormat="1" ht="16.5" customHeight="1">
      <c r="A82" s="35"/>
      <c r="B82" s="36"/>
      <c r="C82" s="37"/>
      <c r="D82" s="37"/>
      <c r="E82" s="377" t="str">
        <f>E7</f>
        <v>Oprava mostu v km 1,122 na trati Hanušovice - Mikulovice</v>
      </c>
      <c r="F82" s="378"/>
      <c r="G82" s="378"/>
      <c r="H82" s="378"/>
      <c r="I82" s="37"/>
      <c r="J82" s="37"/>
      <c r="K82" s="37"/>
      <c r="L82" s="107"/>
      <c r="S82" s="35"/>
      <c r="T82" s="35"/>
      <c r="U82" s="35"/>
      <c r="V82" s="35"/>
      <c r="W82" s="35"/>
      <c r="X82" s="35"/>
      <c r="Y82" s="35"/>
      <c r="Z82" s="35"/>
      <c r="AA82" s="35"/>
      <c r="AB82" s="35"/>
      <c r="AC82" s="35"/>
      <c r="AD82" s="35"/>
      <c r="AE82" s="35"/>
    </row>
    <row r="83" spans="1:65" s="2" customFormat="1" ht="12" customHeight="1">
      <c r="A83" s="35"/>
      <c r="B83" s="36"/>
      <c r="C83" s="30" t="s">
        <v>96</v>
      </c>
      <c r="D83" s="37"/>
      <c r="E83" s="37"/>
      <c r="F83" s="37"/>
      <c r="G83" s="37"/>
      <c r="H83" s="37"/>
      <c r="I83" s="37"/>
      <c r="J83" s="37"/>
      <c r="K83" s="37"/>
      <c r="L83" s="107"/>
      <c r="S83" s="35"/>
      <c r="T83" s="35"/>
      <c r="U83" s="35"/>
      <c r="V83" s="35"/>
      <c r="W83" s="35"/>
      <c r="X83" s="35"/>
      <c r="Y83" s="35"/>
      <c r="Z83" s="35"/>
      <c r="AA83" s="35"/>
      <c r="AB83" s="35"/>
      <c r="AC83" s="35"/>
      <c r="AD83" s="35"/>
      <c r="AE83" s="35"/>
    </row>
    <row r="84" spans="1:65" s="2" customFormat="1" ht="16.5" customHeight="1">
      <c r="A84" s="35"/>
      <c r="B84" s="36"/>
      <c r="C84" s="37"/>
      <c r="D84" s="37"/>
      <c r="E84" s="330" t="str">
        <f>E9</f>
        <v>SO 01 - Most km 1,122</v>
      </c>
      <c r="F84" s="379"/>
      <c r="G84" s="379"/>
      <c r="H84" s="379"/>
      <c r="I84" s="37"/>
      <c r="J84" s="37"/>
      <c r="K84" s="37"/>
      <c r="L84" s="107"/>
      <c r="S84" s="35"/>
      <c r="T84" s="35"/>
      <c r="U84" s="35"/>
      <c r="V84" s="35"/>
      <c r="W84" s="35"/>
      <c r="X84" s="35"/>
      <c r="Y84" s="35"/>
      <c r="Z84" s="35"/>
      <c r="AA84" s="35"/>
      <c r="AB84" s="35"/>
      <c r="AC84" s="35"/>
      <c r="AD84" s="35"/>
      <c r="AE84" s="35"/>
    </row>
    <row r="85" spans="1:65" s="2" customFormat="1" ht="7" customHeight="1">
      <c r="A85" s="35"/>
      <c r="B85" s="36"/>
      <c r="C85" s="37"/>
      <c r="D85" s="37"/>
      <c r="E85" s="37"/>
      <c r="F85" s="37"/>
      <c r="G85" s="37"/>
      <c r="H85" s="37"/>
      <c r="I85" s="37"/>
      <c r="J85" s="37"/>
      <c r="K85" s="37"/>
      <c r="L85" s="107"/>
      <c r="S85" s="35"/>
      <c r="T85" s="35"/>
      <c r="U85" s="35"/>
      <c r="V85" s="35"/>
      <c r="W85" s="35"/>
      <c r="X85" s="35"/>
      <c r="Y85" s="35"/>
      <c r="Z85" s="35"/>
      <c r="AA85" s="35"/>
      <c r="AB85" s="35"/>
      <c r="AC85" s="35"/>
      <c r="AD85" s="35"/>
      <c r="AE85" s="35"/>
    </row>
    <row r="86" spans="1:65" s="2" customFormat="1" ht="12" customHeight="1">
      <c r="A86" s="35"/>
      <c r="B86" s="36"/>
      <c r="C86" s="30" t="s">
        <v>21</v>
      </c>
      <c r="D86" s="37"/>
      <c r="E86" s="37"/>
      <c r="F86" s="28" t="str">
        <f>F12</f>
        <v>Hanušovice</v>
      </c>
      <c r="G86" s="37"/>
      <c r="H86" s="37"/>
      <c r="I86" s="30" t="s">
        <v>23</v>
      </c>
      <c r="J86" s="60" t="str">
        <f>IF(J12="","",J12)</f>
        <v>3. 2. 2022</v>
      </c>
      <c r="K86" s="37"/>
      <c r="L86" s="107"/>
      <c r="S86" s="35"/>
      <c r="T86" s="35"/>
      <c r="U86" s="35"/>
      <c r="V86" s="35"/>
      <c r="W86" s="35"/>
      <c r="X86" s="35"/>
      <c r="Y86" s="35"/>
      <c r="Z86" s="35"/>
      <c r="AA86" s="35"/>
      <c r="AB86" s="35"/>
      <c r="AC86" s="35"/>
      <c r="AD86" s="35"/>
      <c r="AE86" s="35"/>
    </row>
    <row r="87" spans="1:65" s="2" customFormat="1" ht="7" customHeight="1">
      <c r="A87" s="35"/>
      <c r="B87" s="36"/>
      <c r="C87" s="37"/>
      <c r="D87" s="37"/>
      <c r="E87" s="37"/>
      <c r="F87" s="37"/>
      <c r="G87" s="37"/>
      <c r="H87" s="37"/>
      <c r="I87" s="37"/>
      <c r="J87" s="37"/>
      <c r="K87" s="37"/>
      <c r="L87" s="107"/>
      <c r="S87" s="35"/>
      <c r="T87" s="35"/>
      <c r="U87" s="35"/>
      <c r="V87" s="35"/>
      <c r="W87" s="35"/>
      <c r="X87" s="35"/>
      <c r="Y87" s="35"/>
      <c r="Z87" s="35"/>
      <c r="AA87" s="35"/>
      <c r="AB87" s="35"/>
      <c r="AC87" s="35"/>
      <c r="AD87" s="35"/>
      <c r="AE87" s="35"/>
    </row>
    <row r="88" spans="1:65" s="2" customFormat="1" ht="15.15" customHeight="1">
      <c r="A88" s="35"/>
      <c r="B88" s="36"/>
      <c r="C88" s="30" t="s">
        <v>25</v>
      </c>
      <c r="D88" s="37"/>
      <c r="E88" s="37"/>
      <c r="F88" s="28" t="str">
        <f>E15</f>
        <v>Správa železnic, státní organizace</v>
      </c>
      <c r="G88" s="37"/>
      <c r="H88" s="37"/>
      <c r="I88" s="30" t="s">
        <v>33</v>
      </c>
      <c r="J88" s="33" t="str">
        <f>E21</f>
        <v xml:space="preserve"> </v>
      </c>
      <c r="K88" s="37"/>
      <c r="L88" s="107"/>
      <c r="S88" s="35"/>
      <c r="T88" s="35"/>
      <c r="U88" s="35"/>
      <c r="V88" s="35"/>
      <c r="W88" s="35"/>
      <c r="X88" s="35"/>
      <c r="Y88" s="35"/>
      <c r="Z88" s="35"/>
      <c r="AA88" s="35"/>
      <c r="AB88" s="35"/>
      <c r="AC88" s="35"/>
      <c r="AD88" s="35"/>
      <c r="AE88" s="35"/>
    </row>
    <row r="89" spans="1:65" s="2" customFormat="1" ht="15.15" customHeight="1">
      <c r="A89" s="35"/>
      <c r="B89" s="36"/>
      <c r="C89" s="30" t="s">
        <v>31</v>
      </c>
      <c r="D89" s="37"/>
      <c r="E89" s="37"/>
      <c r="F89" s="28" t="str">
        <f>IF(E18="","",E18)</f>
        <v>Vyplň údaj</v>
      </c>
      <c r="G89" s="37"/>
      <c r="H89" s="37"/>
      <c r="I89" s="30" t="s">
        <v>36</v>
      </c>
      <c r="J89" s="33" t="str">
        <f>E24</f>
        <v>Ing Basler Miroslav</v>
      </c>
      <c r="K89" s="37"/>
      <c r="L89" s="107"/>
      <c r="S89" s="35"/>
      <c r="T89" s="35"/>
      <c r="U89" s="35"/>
      <c r="V89" s="35"/>
      <c r="W89" s="35"/>
      <c r="X89" s="35"/>
      <c r="Y89" s="35"/>
      <c r="Z89" s="35"/>
      <c r="AA89" s="35"/>
      <c r="AB89" s="35"/>
      <c r="AC89" s="35"/>
      <c r="AD89" s="35"/>
      <c r="AE89" s="35"/>
    </row>
    <row r="90" spans="1:65" s="2" customFormat="1" ht="10.25" customHeight="1">
      <c r="A90" s="35"/>
      <c r="B90" s="36"/>
      <c r="C90" s="37"/>
      <c r="D90" s="37"/>
      <c r="E90" s="37"/>
      <c r="F90" s="37"/>
      <c r="G90" s="37"/>
      <c r="H90" s="37"/>
      <c r="I90" s="37"/>
      <c r="J90" s="37"/>
      <c r="K90" s="37"/>
      <c r="L90" s="107"/>
      <c r="S90" s="35"/>
      <c r="T90" s="35"/>
      <c r="U90" s="35"/>
      <c r="V90" s="35"/>
      <c r="W90" s="35"/>
      <c r="X90" s="35"/>
      <c r="Y90" s="35"/>
      <c r="Z90" s="35"/>
      <c r="AA90" s="35"/>
      <c r="AB90" s="35"/>
      <c r="AC90" s="35"/>
      <c r="AD90" s="35"/>
      <c r="AE90" s="35"/>
    </row>
    <row r="91" spans="1:65" s="11" customFormat="1" ht="29.25" customHeight="1">
      <c r="A91" s="147"/>
      <c r="B91" s="148"/>
      <c r="C91" s="149" t="s">
        <v>116</v>
      </c>
      <c r="D91" s="150" t="s">
        <v>59</v>
      </c>
      <c r="E91" s="150" t="s">
        <v>55</v>
      </c>
      <c r="F91" s="150" t="s">
        <v>56</v>
      </c>
      <c r="G91" s="150" t="s">
        <v>117</v>
      </c>
      <c r="H91" s="150" t="s">
        <v>118</v>
      </c>
      <c r="I91" s="150" t="s">
        <v>119</v>
      </c>
      <c r="J91" s="150" t="s">
        <v>100</v>
      </c>
      <c r="K91" s="151" t="s">
        <v>120</v>
      </c>
      <c r="L91" s="152"/>
      <c r="M91" s="69" t="s">
        <v>19</v>
      </c>
      <c r="N91" s="70" t="s">
        <v>44</v>
      </c>
      <c r="O91" s="70" t="s">
        <v>121</v>
      </c>
      <c r="P91" s="70" t="s">
        <v>122</v>
      </c>
      <c r="Q91" s="70" t="s">
        <v>123</v>
      </c>
      <c r="R91" s="70" t="s">
        <v>124</v>
      </c>
      <c r="S91" s="70" t="s">
        <v>125</v>
      </c>
      <c r="T91" s="71" t="s">
        <v>126</v>
      </c>
      <c r="U91" s="147"/>
      <c r="V91" s="147"/>
      <c r="W91" s="147"/>
      <c r="X91" s="147"/>
      <c r="Y91" s="147"/>
      <c r="Z91" s="147"/>
      <c r="AA91" s="147"/>
      <c r="AB91" s="147"/>
      <c r="AC91" s="147"/>
      <c r="AD91" s="147"/>
      <c r="AE91" s="147"/>
    </row>
    <row r="92" spans="1:65" s="2" customFormat="1" ht="22.75" customHeight="1">
      <c r="A92" s="35"/>
      <c r="B92" s="36"/>
      <c r="C92" s="76" t="s">
        <v>127</v>
      </c>
      <c r="D92" s="37"/>
      <c r="E92" s="37"/>
      <c r="F92" s="37"/>
      <c r="G92" s="37"/>
      <c r="H92" s="37"/>
      <c r="I92" s="37"/>
      <c r="J92" s="153">
        <f>BK92</f>
        <v>0</v>
      </c>
      <c r="K92" s="37"/>
      <c r="L92" s="40"/>
      <c r="M92" s="72"/>
      <c r="N92" s="154"/>
      <c r="O92" s="73"/>
      <c r="P92" s="155">
        <f>P93+P641</f>
        <v>0</v>
      </c>
      <c r="Q92" s="73"/>
      <c r="R92" s="155">
        <f>R93+R641</f>
        <v>620.78801191000014</v>
      </c>
      <c r="S92" s="73"/>
      <c r="T92" s="156">
        <f>T93+T641</f>
        <v>279.29880000000003</v>
      </c>
      <c r="U92" s="35"/>
      <c r="V92" s="35"/>
      <c r="W92" s="35"/>
      <c r="X92" s="35"/>
      <c r="Y92" s="35"/>
      <c r="Z92" s="35"/>
      <c r="AA92" s="35"/>
      <c r="AB92" s="35"/>
      <c r="AC92" s="35"/>
      <c r="AD92" s="35"/>
      <c r="AE92" s="35"/>
      <c r="AT92" s="18" t="s">
        <v>73</v>
      </c>
      <c r="AU92" s="18" t="s">
        <v>101</v>
      </c>
      <c r="BK92" s="157">
        <f>BK93+BK641</f>
        <v>0</v>
      </c>
    </row>
    <row r="93" spans="1:65" s="12" customFormat="1" ht="25.9" customHeight="1">
      <c r="B93" s="158"/>
      <c r="C93" s="159"/>
      <c r="D93" s="160" t="s">
        <v>73</v>
      </c>
      <c r="E93" s="161" t="s">
        <v>128</v>
      </c>
      <c r="F93" s="161" t="s">
        <v>129</v>
      </c>
      <c r="G93" s="159"/>
      <c r="H93" s="159"/>
      <c r="I93" s="162"/>
      <c r="J93" s="163">
        <f>BK93</f>
        <v>0</v>
      </c>
      <c r="K93" s="159"/>
      <c r="L93" s="164"/>
      <c r="M93" s="165"/>
      <c r="N93" s="166"/>
      <c r="O93" s="166"/>
      <c r="P93" s="167">
        <f>P94+P262+P318+P423+P476+P505+P511+P609+P633</f>
        <v>0</v>
      </c>
      <c r="Q93" s="166"/>
      <c r="R93" s="167">
        <f>R94+R262+R318+R423+R476+R505+R511+R609+R633</f>
        <v>618.77809611000009</v>
      </c>
      <c r="S93" s="166"/>
      <c r="T93" s="168">
        <f>T94+T262+T318+T423+T476+T505+T511+T609+T633</f>
        <v>279.29880000000003</v>
      </c>
      <c r="AR93" s="169" t="s">
        <v>82</v>
      </c>
      <c r="AT93" s="170" t="s">
        <v>73</v>
      </c>
      <c r="AU93" s="170" t="s">
        <v>74</v>
      </c>
      <c r="AY93" s="169" t="s">
        <v>130</v>
      </c>
      <c r="BK93" s="171">
        <f>BK94+BK262+BK318+BK423+BK476+BK505+BK511+BK609+BK633</f>
        <v>0</v>
      </c>
    </row>
    <row r="94" spans="1:65" s="12" customFormat="1" ht="22.75" customHeight="1">
      <c r="B94" s="158"/>
      <c r="C94" s="159"/>
      <c r="D94" s="160" t="s">
        <v>73</v>
      </c>
      <c r="E94" s="172" t="s">
        <v>82</v>
      </c>
      <c r="F94" s="172" t="s">
        <v>131</v>
      </c>
      <c r="G94" s="159"/>
      <c r="H94" s="159"/>
      <c r="I94" s="162"/>
      <c r="J94" s="173">
        <f>BK94</f>
        <v>0</v>
      </c>
      <c r="K94" s="159"/>
      <c r="L94" s="164"/>
      <c r="M94" s="165"/>
      <c r="N94" s="166"/>
      <c r="O94" s="166"/>
      <c r="P94" s="167">
        <f>SUM(P95:P261)</f>
        <v>0</v>
      </c>
      <c r="Q94" s="166"/>
      <c r="R94" s="167">
        <f>SUM(R95:R261)</f>
        <v>196.36285999999996</v>
      </c>
      <c r="S94" s="166"/>
      <c r="T94" s="168">
        <f>SUM(T95:T261)</f>
        <v>65.66879999999999</v>
      </c>
      <c r="AR94" s="169" t="s">
        <v>82</v>
      </c>
      <c r="AT94" s="170" t="s">
        <v>73</v>
      </c>
      <c r="AU94" s="170" t="s">
        <v>82</v>
      </c>
      <c r="AY94" s="169" t="s">
        <v>130</v>
      </c>
      <c r="BK94" s="171">
        <f>SUM(BK95:BK261)</f>
        <v>0</v>
      </c>
    </row>
    <row r="95" spans="1:65" s="2" customFormat="1" ht="33" customHeight="1">
      <c r="A95" s="35"/>
      <c r="B95" s="36"/>
      <c r="C95" s="174" t="s">
        <v>82</v>
      </c>
      <c r="D95" s="174" t="s">
        <v>132</v>
      </c>
      <c r="E95" s="175" t="s">
        <v>133</v>
      </c>
      <c r="F95" s="176" t="s">
        <v>134</v>
      </c>
      <c r="G95" s="177" t="s">
        <v>135</v>
      </c>
      <c r="H95" s="178">
        <v>75</v>
      </c>
      <c r="I95" s="179"/>
      <c r="J95" s="180">
        <f>ROUND(I95*H95,2)</f>
        <v>0</v>
      </c>
      <c r="K95" s="176" t="s">
        <v>136</v>
      </c>
      <c r="L95" s="40"/>
      <c r="M95" s="181" t="s">
        <v>19</v>
      </c>
      <c r="N95" s="182" t="s">
        <v>45</v>
      </c>
      <c r="O95" s="65"/>
      <c r="P95" s="183">
        <f>O95*H95</f>
        <v>0</v>
      </c>
      <c r="Q95" s="183">
        <v>0</v>
      </c>
      <c r="R95" s="183">
        <f>Q95*H95</f>
        <v>0</v>
      </c>
      <c r="S95" s="183">
        <v>0</v>
      </c>
      <c r="T95" s="184">
        <f>S95*H95</f>
        <v>0</v>
      </c>
      <c r="U95" s="35"/>
      <c r="V95" s="35"/>
      <c r="W95" s="35"/>
      <c r="X95" s="35"/>
      <c r="Y95" s="35"/>
      <c r="Z95" s="35"/>
      <c r="AA95" s="35"/>
      <c r="AB95" s="35"/>
      <c r="AC95" s="35"/>
      <c r="AD95" s="35"/>
      <c r="AE95" s="35"/>
      <c r="AR95" s="185" t="s">
        <v>137</v>
      </c>
      <c r="AT95" s="185" t="s">
        <v>132</v>
      </c>
      <c r="AU95" s="185" t="s">
        <v>84</v>
      </c>
      <c r="AY95" s="18" t="s">
        <v>130</v>
      </c>
      <c r="BE95" s="186">
        <f>IF(N95="základní",J95,0)</f>
        <v>0</v>
      </c>
      <c r="BF95" s="186">
        <f>IF(N95="snížená",J95,0)</f>
        <v>0</v>
      </c>
      <c r="BG95" s="186">
        <f>IF(N95="zákl. přenesená",J95,0)</f>
        <v>0</v>
      </c>
      <c r="BH95" s="186">
        <f>IF(N95="sníž. přenesená",J95,0)</f>
        <v>0</v>
      </c>
      <c r="BI95" s="186">
        <f>IF(N95="nulová",J95,0)</f>
        <v>0</v>
      </c>
      <c r="BJ95" s="18" t="s">
        <v>82</v>
      </c>
      <c r="BK95" s="186">
        <f>ROUND(I95*H95,2)</f>
        <v>0</v>
      </c>
      <c r="BL95" s="18" t="s">
        <v>137</v>
      </c>
      <c r="BM95" s="185" t="s">
        <v>84</v>
      </c>
    </row>
    <row r="96" spans="1:65" s="2" customFormat="1" ht="27">
      <c r="A96" s="35"/>
      <c r="B96" s="36"/>
      <c r="C96" s="37"/>
      <c r="D96" s="187" t="s">
        <v>138</v>
      </c>
      <c r="E96" s="37"/>
      <c r="F96" s="188" t="s">
        <v>139</v>
      </c>
      <c r="G96" s="37"/>
      <c r="H96" s="37"/>
      <c r="I96" s="189"/>
      <c r="J96" s="37"/>
      <c r="K96" s="37"/>
      <c r="L96" s="40"/>
      <c r="M96" s="190"/>
      <c r="N96" s="191"/>
      <c r="O96" s="65"/>
      <c r="P96" s="65"/>
      <c r="Q96" s="65"/>
      <c r="R96" s="65"/>
      <c r="S96" s="65"/>
      <c r="T96" s="66"/>
      <c r="U96" s="35"/>
      <c r="V96" s="35"/>
      <c r="W96" s="35"/>
      <c r="X96" s="35"/>
      <c r="Y96" s="35"/>
      <c r="Z96" s="35"/>
      <c r="AA96" s="35"/>
      <c r="AB96" s="35"/>
      <c r="AC96" s="35"/>
      <c r="AD96" s="35"/>
      <c r="AE96" s="35"/>
      <c r="AT96" s="18" t="s">
        <v>138</v>
      </c>
      <c r="AU96" s="18" t="s">
        <v>84</v>
      </c>
    </row>
    <row r="97" spans="1:65" s="2" customFormat="1" ht="10">
      <c r="A97" s="35"/>
      <c r="B97" s="36"/>
      <c r="C97" s="37"/>
      <c r="D97" s="192" t="s">
        <v>140</v>
      </c>
      <c r="E97" s="37"/>
      <c r="F97" s="193" t="s">
        <v>141</v>
      </c>
      <c r="G97" s="37"/>
      <c r="H97" s="37"/>
      <c r="I97" s="189"/>
      <c r="J97" s="37"/>
      <c r="K97" s="37"/>
      <c r="L97" s="40"/>
      <c r="M97" s="190"/>
      <c r="N97" s="191"/>
      <c r="O97" s="65"/>
      <c r="P97" s="65"/>
      <c r="Q97" s="65"/>
      <c r="R97" s="65"/>
      <c r="S97" s="65"/>
      <c r="T97" s="66"/>
      <c r="U97" s="35"/>
      <c r="V97" s="35"/>
      <c r="W97" s="35"/>
      <c r="X97" s="35"/>
      <c r="Y97" s="35"/>
      <c r="Z97" s="35"/>
      <c r="AA97" s="35"/>
      <c r="AB97" s="35"/>
      <c r="AC97" s="35"/>
      <c r="AD97" s="35"/>
      <c r="AE97" s="35"/>
      <c r="AT97" s="18" t="s">
        <v>140</v>
      </c>
      <c r="AU97" s="18" t="s">
        <v>84</v>
      </c>
    </row>
    <row r="98" spans="1:65" s="13" customFormat="1" ht="10">
      <c r="B98" s="194"/>
      <c r="C98" s="195"/>
      <c r="D98" s="187" t="s">
        <v>142</v>
      </c>
      <c r="E98" s="196" t="s">
        <v>19</v>
      </c>
      <c r="F98" s="197" t="s">
        <v>143</v>
      </c>
      <c r="G98" s="195"/>
      <c r="H98" s="196" t="s">
        <v>19</v>
      </c>
      <c r="I98" s="198"/>
      <c r="J98" s="195"/>
      <c r="K98" s="195"/>
      <c r="L98" s="199"/>
      <c r="M98" s="200"/>
      <c r="N98" s="201"/>
      <c r="O98" s="201"/>
      <c r="P98" s="201"/>
      <c r="Q98" s="201"/>
      <c r="R98" s="201"/>
      <c r="S98" s="201"/>
      <c r="T98" s="202"/>
      <c r="AT98" s="203" t="s">
        <v>142</v>
      </c>
      <c r="AU98" s="203" t="s">
        <v>84</v>
      </c>
      <c r="AV98" s="13" t="s">
        <v>82</v>
      </c>
      <c r="AW98" s="13" t="s">
        <v>35</v>
      </c>
      <c r="AX98" s="13" t="s">
        <v>74</v>
      </c>
      <c r="AY98" s="203" t="s">
        <v>130</v>
      </c>
    </row>
    <row r="99" spans="1:65" s="14" customFormat="1" ht="10">
      <c r="B99" s="204"/>
      <c r="C99" s="205"/>
      <c r="D99" s="187" t="s">
        <v>142</v>
      </c>
      <c r="E99" s="206" t="s">
        <v>19</v>
      </c>
      <c r="F99" s="207" t="s">
        <v>144</v>
      </c>
      <c r="G99" s="205"/>
      <c r="H99" s="208">
        <v>75</v>
      </c>
      <c r="I99" s="209"/>
      <c r="J99" s="205"/>
      <c r="K99" s="205"/>
      <c r="L99" s="210"/>
      <c r="M99" s="211"/>
      <c r="N99" s="212"/>
      <c r="O99" s="212"/>
      <c r="P99" s="212"/>
      <c r="Q99" s="212"/>
      <c r="R99" s="212"/>
      <c r="S99" s="212"/>
      <c r="T99" s="213"/>
      <c r="AT99" s="214" t="s">
        <v>142</v>
      </c>
      <c r="AU99" s="214" t="s">
        <v>84</v>
      </c>
      <c r="AV99" s="14" t="s">
        <v>84</v>
      </c>
      <c r="AW99" s="14" t="s">
        <v>35</v>
      </c>
      <c r="AX99" s="14" t="s">
        <v>74</v>
      </c>
      <c r="AY99" s="214" t="s">
        <v>130</v>
      </c>
    </row>
    <row r="100" spans="1:65" s="15" customFormat="1" ht="10">
      <c r="B100" s="215"/>
      <c r="C100" s="216"/>
      <c r="D100" s="187" t="s">
        <v>142</v>
      </c>
      <c r="E100" s="217" t="s">
        <v>19</v>
      </c>
      <c r="F100" s="218" t="s">
        <v>145</v>
      </c>
      <c r="G100" s="216"/>
      <c r="H100" s="219">
        <v>75</v>
      </c>
      <c r="I100" s="220"/>
      <c r="J100" s="216"/>
      <c r="K100" s="216"/>
      <c r="L100" s="221"/>
      <c r="M100" s="222"/>
      <c r="N100" s="223"/>
      <c r="O100" s="223"/>
      <c r="P100" s="223"/>
      <c r="Q100" s="223"/>
      <c r="R100" s="223"/>
      <c r="S100" s="223"/>
      <c r="T100" s="224"/>
      <c r="AT100" s="225" t="s">
        <v>142</v>
      </c>
      <c r="AU100" s="225" t="s">
        <v>84</v>
      </c>
      <c r="AV100" s="15" t="s">
        <v>137</v>
      </c>
      <c r="AW100" s="15" t="s">
        <v>35</v>
      </c>
      <c r="AX100" s="15" t="s">
        <v>82</v>
      </c>
      <c r="AY100" s="225" t="s">
        <v>130</v>
      </c>
    </row>
    <row r="101" spans="1:65" s="2" customFormat="1" ht="24.15" customHeight="1">
      <c r="A101" s="35"/>
      <c r="B101" s="36"/>
      <c r="C101" s="174" t="s">
        <v>84</v>
      </c>
      <c r="D101" s="174" t="s">
        <v>132</v>
      </c>
      <c r="E101" s="175" t="s">
        <v>146</v>
      </c>
      <c r="F101" s="176" t="s">
        <v>147</v>
      </c>
      <c r="G101" s="177" t="s">
        <v>135</v>
      </c>
      <c r="H101" s="178">
        <v>40</v>
      </c>
      <c r="I101" s="179"/>
      <c r="J101" s="180">
        <f>ROUND(I101*H101,2)</f>
        <v>0</v>
      </c>
      <c r="K101" s="176" t="s">
        <v>136</v>
      </c>
      <c r="L101" s="40"/>
      <c r="M101" s="181" t="s">
        <v>19</v>
      </c>
      <c r="N101" s="182" t="s">
        <v>45</v>
      </c>
      <c r="O101" s="65"/>
      <c r="P101" s="183">
        <f>O101*H101</f>
        <v>0</v>
      </c>
      <c r="Q101" s="183">
        <v>0</v>
      </c>
      <c r="R101" s="183">
        <f>Q101*H101</f>
        <v>0</v>
      </c>
      <c r="S101" s="183">
        <v>0</v>
      </c>
      <c r="T101" s="184">
        <f>S101*H101</f>
        <v>0</v>
      </c>
      <c r="U101" s="35"/>
      <c r="V101" s="35"/>
      <c r="W101" s="35"/>
      <c r="X101" s="35"/>
      <c r="Y101" s="35"/>
      <c r="Z101" s="35"/>
      <c r="AA101" s="35"/>
      <c r="AB101" s="35"/>
      <c r="AC101" s="35"/>
      <c r="AD101" s="35"/>
      <c r="AE101" s="35"/>
      <c r="AR101" s="185" t="s">
        <v>137</v>
      </c>
      <c r="AT101" s="185" t="s">
        <v>132</v>
      </c>
      <c r="AU101" s="185" t="s">
        <v>84</v>
      </c>
      <c r="AY101" s="18" t="s">
        <v>130</v>
      </c>
      <c r="BE101" s="186">
        <f>IF(N101="základní",J101,0)</f>
        <v>0</v>
      </c>
      <c r="BF101" s="186">
        <f>IF(N101="snížená",J101,0)</f>
        <v>0</v>
      </c>
      <c r="BG101" s="186">
        <f>IF(N101="zákl. přenesená",J101,0)</f>
        <v>0</v>
      </c>
      <c r="BH101" s="186">
        <f>IF(N101="sníž. přenesená",J101,0)</f>
        <v>0</v>
      </c>
      <c r="BI101" s="186">
        <f>IF(N101="nulová",J101,0)</f>
        <v>0</v>
      </c>
      <c r="BJ101" s="18" t="s">
        <v>82</v>
      </c>
      <c r="BK101" s="186">
        <f>ROUND(I101*H101,2)</f>
        <v>0</v>
      </c>
      <c r="BL101" s="18" t="s">
        <v>137</v>
      </c>
      <c r="BM101" s="185" t="s">
        <v>137</v>
      </c>
    </row>
    <row r="102" spans="1:65" s="2" customFormat="1" ht="10">
      <c r="A102" s="35"/>
      <c r="B102" s="36"/>
      <c r="C102" s="37"/>
      <c r="D102" s="187" t="s">
        <v>138</v>
      </c>
      <c r="E102" s="37"/>
      <c r="F102" s="188" t="s">
        <v>148</v>
      </c>
      <c r="G102" s="37"/>
      <c r="H102" s="37"/>
      <c r="I102" s="189"/>
      <c r="J102" s="37"/>
      <c r="K102" s="37"/>
      <c r="L102" s="40"/>
      <c r="M102" s="190"/>
      <c r="N102" s="191"/>
      <c r="O102" s="65"/>
      <c r="P102" s="65"/>
      <c r="Q102" s="65"/>
      <c r="R102" s="65"/>
      <c r="S102" s="65"/>
      <c r="T102" s="66"/>
      <c r="U102" s="35"/>
      <c r="V102" s="35"/>
      <c r="W102" s="35"/>
      <c r="X102" s="35"/>
      <c r="Y102" s="35"/>
      <c r="Z102" s="35"/>
      <c r="AA102" s="35"/>
      <c r="AB102" s="35"/>
      <c r="AC102" s="35"/>
      <c r="AD102" s="35"/>
      <c r="AE102" s="35"/>
      <c r="AT102" s="18" t="s">
        <v>138</v>
      </c>
      <c r="AU102" s="18" t="s">
        <v>84</v>
      </c>
    </row>
    <row r="103" spans="1:65" s="2" customFormat="1" ht="10">
      <c r="A103" s="35"/>
      <c r="B103" s="36"/>
      <c r="C103" s="37"/>
      <c r="D103" s="192" t="s">
        <v>140</v>
      </c>
      <c r="E103" s="37"/>
      <c r="F103" s="193" t="s">
        <v>149</v>
      </c>
      <c r="G103" s="37"/>
      <c r="H103" s="37"/>
      <c r="I103" s="189"/>
      <c r="J103" s="37"/>
      <c r="K103" s="37"/>
      <c r="L103" s="40"/>
      <c r="M103" s="190"/>
      <c r="N103" s="191"/>
      <c r="O103" s="65"/>
      <c r="P103" s="65"/>
      <c r="Q103" s="65"/>
      <c r="R103" s="65"/>
      <c r="S103" s="65"/>
      <c r="T103" s="66"/>
      <c r="U103" s="35"/>
      <c r="V103" s="35"/>
      <c r="W103" s="35"/>
      <c r="X103" s="35"/>
      <c r="Y103" s="35"/>
      <c r="Z103" s="35"/>
      <c r="AA103" s="35"/>
      <c r="AB103" s="35"/>
      <c r="AC103" s="35"/>
      <c r="AD103" s="35"/>
      <c r="AE103" s="35"/>
      <c r="AT103" s="18" t="s">
        <v>140</v>
      </c>
      <c r="AU103" s="18" t="s">
        <v>84</v>
      </c>
    </row>
    <row r="104" spans="1:65" s="14" customFormat="1" ht="10">
      <c r="B104" s="204"/>
      <c r="C104" s="205"/>
      <c r="D104" s="187" t="s">
        <v>142</v>
      </c>
      <c r="E104" s="206" t="s">
        <v>19</v>
      </c>
      <c r="F104" s="207" t="s">
        <v>150</v>
      </c>
      <c r="G104" s="205"/>
      <c r="H104" s="208">
        <v>40</v>
      </c>
      <c r="I104" s="209"/>
      <c r="J104" s="205"/>
      <c r="K104" s="205"/>
      <c r="L104" s="210"/>
      <c r="M104" s="211"/>
      <c r="N104" s="212"/>
      <c r="O104" s="212"/>
      <c r="P104" s="212"/>
      <c r="Q104" s="212"/>
      <c r="R104" s="212"/>
      <c r="S104" s="212"/>
      <c r="T104" s="213"/>
      <c r="AT104" s="214" t="s">
        <v>142</v>
      </c>
      <c r="AU104" s="214" t="s">
        <v>84</v>
      </c>
      <c r="AV104" s="14" t="s">
        <v>84</v>
      </c>
      <c r="AW104" s="14" t="s">
        <v>35</v>
      </c>
      <c r="AX104" s="14" t="s">
        <v>74</v>
      </c>
      <c r="AY104" s="214" t="s">
        <v>130</v>
      </c>
    </row>
    <row r="105" spans="1:65" s="15" customFormat="1" ht="10">
      <c r="B105" s="215"/>
      <c r="C105" s="216"/>
      <c r="D105" s="187" t="s">
        <v>142</v>
      </c>
      <c r="E105" s="217" t="s">
        <v>19</v>
      </c>
      <c r="F105" s="218" t="s">
        <v>145</v>
      </c>
      <c r="G105" s="216"/>
      <c r="H105" s="219">
        <v>40</v>
      </c>
      <c r="I105" s="220"/>
      <c r="J105" s="216"/>
      <c r="K105" s="216"/>
      <c r="L105" s="221"/>
      <c r="M105" s="222"/>
      <c r="N105" s="223"/>
      <c r="O105" s="223"/>
      <c r="P105" s="223"/>
      <c r="Q105" s="223"/>
      <c r="R105" s="223"/>
      <c r="S105" s="223"/>
      <c r="T105" s="224"/>
      <c r="AT105" s="225" t="s">
        <v>142</v>
      </c>
      <c r="AU105" s="225" t="s">
        <v>84</v>
      </c>
      <c r="AV105" s="15" t="s">
        <v>137</v>
      </c>
      <c r="AW105" s="15" t="s">
        <v>35</v>
      </c>
      <c r="AX105" s="15" t="s">
        <v>82</v>
      </c>
      <c r="AY105" s="225" t="s">
        <v>130</v>
      </c>
    </row>
    <row r="106" spans="1:65" s="2" customFormat="1" ht="24.15" customHeight="1">
      <c r="A106" s="35"/>
      <c r="B106" s="36"/>
      <c r="C106" s="174" t="s">
        <v>151</v>
      </c>
      <c r="D106" s="174" t="s">
        <v>132</v>
      </c>
      <c r="E106" s="175" t="s">
        <v>152</v>
      </c>
      <c r="F106" s="176" t="s">
        <v>153</v>
      </c>
      <c r="G106" s="177" t="s">
        <v>135</v>
      </c>
      <c r="H106" s="178">
        <v>90</v>
      </c>
      <c r="I106" s="179"/>
      <c r="J106" s="180">
        <f>ROUND(I106*H106,2)</f>
        <v>0</v>
      </c>
      <c r="K106" s="176" t="s">
        <v>136</v>
      </c>
      <c r="L106" s="40"/>
      <c r="M106" s="181" t="s">
        <v>19</v>
      </c>
      <c r="N106" s="182" t="s">
        <v>45</v>
      </c>
      <c r="O106" s="65"/>
      <c r="P106" s="183">
        <f>O106*H106</f>
        <v>0</v>
      </c>
      <c r="Q106" s="183">
        <v>0</v>
      </c>
      <c r="R106" s="183">
        <f>Q106*H106</f>
        <v>0</v>
      </c>
      <c r="S106" s="183">
        <v>0.18</v>
      </c>
      <c r="T106" s="184">
        <f>S106*H106</f>
        <v>16.2</v>
      </c>
      <c r="U106" s="35"/>
      <c r="V106" s="35"/>
      <c r="W106" s="35"/>
      <c r="X106" s="35"/>
      <c r="Y106" s="35"/>
      <c r="Z106" s="35"/>
      <c r="AA106" s="35"/>
      <c r="AB106" s="35"/>
      <c r="AC106" s="35"/>
      <c r="AD106" s="35"/>
      <c r="AE106" s="35"/>
      <c r="AR106" s="185" t="s">
        <v>137</v>
      </c>
      <c r="AT106" s="185" t="s">
        <v>132</v>
      </c>
      <c r="AU106" s="185" t="s">
        <v>84</v>
      </c>
      <c r="AY106" s="18" t="s">
        <v>130</v>
      </c>
      <c r="BE106" s="186">
        <f>IF(N106="základní",J106,0)</f>
        <v>0</v>
      </c>
      <c r="BF106" s="186">
        <f>IF(N106="snížená",J106,0)</f>
        <v>0</v>
      </c>
      <c r="BG106" s="186">
        <f>IF(N106="zákl. přenesená",J106,0)</f>
        <v>0</v>
      </c>
      <c r="BH106" s="186">
        <f>IF(N106="sníž. přenesená",J106,0)</f>
        <v>0</v>
      </c>
      <c r="BI106" s="186">
        <f>IF(N106="nulová",J106,0)</f>
        <v>0</v>
      </c>
      <c r="BJ106" s="18" t="s">
        <v>82</v>
      </c>
      <c r="BK106" s="186">
        <f>ROUND(I106*H106,2)</f>
        <v>0</v>
      </c>
      <c r="BL106" s="18" t="s">
        <v>137</v>
      </c>
      <c r="BM106" s="185" t="s">
        <v>154</v>
      </c>
    </row>
    <row r="107" spans="1:65" s="2" customFormat="1" ht="36">
      <c r="A107" s="35"/>
      <c r="B107" s="36"/>
      <c r="C107" s="37"/>
      <c r="D107" s="187" t="s">
        <v>138</v>
      </c>
      <c r="E107" s="37"/>
      <c r="F107" s="188" t="s">
        <v>155</v>
      </c>
      <c r="G107" s="37"/>
      <c r="H107" s="37"/>
      <c r="I107" s="189"/>
      <c r="J107" s="37"/>
      <c r="K107" s="37"/>
      <c r="L107" s="40"/>
      <c r="M107" s="190"/>
      <c r="N107" s="191"/>
      <c r="O107" s="65"/>
      <c r="P107" s="65"/>
      <c r="Q107" s="65"/>
      <c r="R107" s="65"/>
      <c r="S107" s="65"/>
      <c r="T107" s="66"/>
      <c r="U107" s="35"/>
      <c r="V107" s="35"/>
      <c r="W107" s="35"/>
      <c r="X107" s="35"/>
      <c r="Y107" s="35"/>
      <c r="Z107" s="35"/>
      <c r="AA107" s="35"/>
      <c r="AB107" s="35"/>
      <c r="AC107" s="35"/>
      <c r="AD107" s="35"/>
      <c r="AE107" s="35"/>
      <c r="AT107" s="18" t="s">
        <v>138</v>
      </c>
      <c r="AU107" s="18" t="s">
        <v>84</v>
      </c>
    </row>
    <row r="108" spans="1:65" s="2" customFormat="1" ht="10">
      <c r="A108" s="35"/>
      <c r="B108" s="36"/>
      <c r="C108" s="37"/>
      <c r="D108" s="192" t="s">
        <v>140</v>
      </c>
      <c r="E108" s="37"/>
      <c r="F108" s="193" t="s">
        <v>156</v>
      </c>
      <c r="G108" s="37"/>
      <c r="H108" s="37"/>
      <c r="I108" s="189"/>
      <c r="J108" s="37"/>
      <c r="K108" s="37"/>
      <c r="L108" s="40"/>
      <c r="M108" s="190"/>
      <c r="N108" s="191"/>
      <c r="O108" s="65"/>
      <c r="P108" s="65"/>
      <c r="Q108" s="65"/>
      <c r="R108" s="65"/>
      <c r="S108" s="65"/>
      <c r="T108" s="66"/>
      <c r="U108" s="35"/>
      <c r="V108" s="35"/>
      <c r="W108" s="35"/>
      <c r="X108" s="35"/>
      <c r="Y108" s="35"/>
      <c r="Z108" s="35"/>
      <c r="AA108" s="35"/>
      <c r="AB108" s="35"/>
      <c r="AC108" s="35"/>
      <c r="AD108" s="35"/>
      <c r="AE108" s="35"/>
      <c r="AT108" s="18" t="s">
        <v>140</v>
      </c>
      <c r="AU108" s="18" t="s">
        <v>84</v>
      </c>
    </row>
    <row r="109" spans="1:65" s="13" customFormat="1" ht="30">
      <c r="B109" s="194"/>
      <c r="C109" s="195"/>
      <c r="D109" s="187" t="s">
        <v>142</v>
      </c>
      <c r="E109" s="196" t="s">
        <v>19</v>
      </c>
      <c r="F109" s="197" t="s">
        <v>157</v>
      </c>
      <c r="G109" s="195"/>
      <c r="H109" s="196" t="s">
        <v>19</v>
      </c>
      <c r="I109" s="198"/>
      <c r="J109" s="195"/>
      <c r="K109" s="195"/>
      <c r="L109" s="199"/>
      <c r="M109" s="200"/>
      <c r="N109" s="201"/>
      <c r="O109" s="201"/>
      <c r="P109" s="201"/>
      <c r="Q109" s="201"/>
      <c r="R109" s="201"/>
      <c r="S109" s="201"/>
      <c r="T109" s="202"/>
      <c r="AT109" s="203" t="s">
        <v>142</v>
      </c>
      <c r="AU109" s="203" t="s">
        <v>84</v>
      </c>
      <c r="AV109" s="13" t="s">
        <v>82</v>
      </c>
      <c r="AW109" s="13" t="s">
        <v>35</v>
      </c>
      <c r="AX109" s="13" t="s">
        <v>74</v>
      </c>
      <c r="AY109" s="203" t="s">
        <v>130</v>
      </c>
    </row>
    <row r="110" spans="1:65" s="14" customFormat="1" ht="20">
      <c r="B110" s="204"/>
      <c r="C110" s="205"/>
      <c r="D110" s="187" t="s">
        <v>142</v>
      </c>
      <c r="E110" s="206" t="s">
        <v>19</v>
      </c>
      <c r="F110" s="207" t="s">
        <v>158</v>
      </c>
      <c r="G110" s="205"/>
      <c r="H110" s="208">
        <v>90</v>
      </c>
      <c r="I110" s="209"/>
      <c r="J110" s="205"/>
      <c r="K110" s="205"/>
      <c r="L110" s="210"/>
      <c r="M110" s="211"/>
      <c r="N110" s="212"/>
      <c r="O110" s="212"/>
      <c r="P110" s="212"/>
      <c r="Q110" s="212"/>
      <c r="R110" s="212"/>
      <c r="S110" s="212"/>
      <c r="T110" s="213"/>
      <c r="AT110" s="214" t="s">
        <v>142</v>
      </c>
      <c r="AU110" s="214" t="s">
        <v>84</v>
      </c>
      <c r="AV110" s="14" t="s">
        <v>84</v>
      </c>
      <c r="AW110" s="14" t="s">
        <v>35</v>
      </c>
      <c r="AX110" s="14" t="s">
        <v>74</v>
      </c>
      <c r="AY110" s="214" t="s">
        <v>130</v>
      </c>
    </row>
    <row r="111" spans="1:65" s="15" customFormat="1" ht="10">
      <c r="B111" s="215"/>
      <c r="C111" s="216"/>
      <c r="D111" s="187" t="s">
        <v>142</v>
      </c>
      <c r="E111" s="217" t="s">
        <v>19</v>
      </c>
      <c r="F111" s="218" t="s">
        <v>145</v>
      </c>
      <c r="G111" s="216"/>
      <c r="H111" s="219">
        <v>90</v>
      </c>
      <c r="I111" s="220"/>
      <c r="J111" s="216"/>
      <c r="K111" s="216"/>
      <c r="L111" s="221"/>
      <c r="M111" s="222"/>
      <c r="N111" s="223"/>
      <c r="O111" s="223"/>
      <c r="P111" s="223"/>
      <c r="Q111" s="223"/>
      <c r="R111" s="223"/>
      <c r="S111" s="223"/>
      <c r="T111" s="224"/>
      <c r="AT111" s="225" t="s">
        <v>142</v>
      </c>
      <c r="AU111" s="225" t="s">
        <v>84</v>
      </c>
      <c r="AV111" s="15" t="s">
        <v>137</v>
      </c>
      <c r="AW111" s="15" t="s">
        <v>35</v>
      </c>
      <c r="AX111" s="15" t="s">
        <v>82</v>
      </c>
      <c r="AY111" s="225" t="s">
        <v>130</v>
      </c>
    </row>
    <row r="112" spans="1:65" s="2" customFormat="1" ht="33" customHeight="1">
      <c r="A112" s="35"/>
      <c r="B112" s="36"/>
      <c r="C112" s="174" t="s">
        <v>137</v>
      </c>
      <c r="D112" s="174" t="s">
        <v>132</v>
      </c>
      <c r="E112" s="175" t="s">
        <v>159</v>
      </c>
      <c r="F112" s="176" t="s">
        <v>160</v>
      </c>
      <c r="G112" s="177" t="s">
        <v>135</v>
      </c>
      <c r="H112" s="178">
        <v>60</v>
      </c>
      <c r="I112" s="179"/>
      <c r="J112" s="180">
        <f>ROUND(I112*H112,2)</f>
        <v>0</v>
      </c>
      <c r="K112" s="176" t="s">
        <v>136</v>
      </c>
      <c r="L112" s="40"/>
      <c r="M112" s="181" t="s">
        <v>19</v>
      </c>
      <c r="N112" s="182" t="s">
        <v>45</v>
      </c>
      <c r="O112" s="65"/>
      <c r="P112" s="183">
        <f>O112*H112</f>
        <v>0</v>
      </c>
      <c r="Q112" s="183">
        <v>0</v>
      </c>
      <c r="R112" s="183">
        <f>Q112*H112</f>
        <v>0</v>
      </c>
      <c r="S112" s="183">
        <v>0.28999999999999998</v>
      </c>
      <c r="T112" s="184">
        <f>S112*H112</f>
        <v>17.399999999999999</v>
      </c>
      <c r="U112" s="35"/>
      <c r="V112" s="35"/>
      <c r="W112" s="35"/>
      <c r="X112" s="35"/>
      <c r="Y112" s="35"/>
      <c r="Z112" s="35"/>
      <c r="AA112" s="35"/>
      <c r="AB112" s="35"/>
      <c r="AC112" s="35"/>
      <c r="AD112" s="35"/>
      <c r="AE112" s="35"/>
      <c r="AR112" s="185" t="s">
        <v>137</v>
      </c>
      <c r="AT112" s="185" t="s">
        <v>132</v>
      </c>
      <c r="AU112" s="185" t="s">
        <v>84</v>
      </c>
      <c r="AY112" s="18" t="s">
        <v>130</v>
      </c>
      <c r="BE112" s="186">
        <f>IF(N112="základní",J112,0)</f>
        <v>0</v>
      </c>
      <c r="BF112" s="186">
        <f>IF(N112="snížená",J112,0)</f>
        <v>0</v>
      </c>
      <c r="BG112" s="186">
        <f>IF(N112="zákl. přenesená",J112,0)</f>
        <v>0</v>
      </c>
      <c r="BH112" s="186">
        <f>IF(N112="sníž. přenesená",J112,0)</f>
        <v>0</v>
      </c>
      <c r="BI112" s="186">
        <f>IF(N112="nulová",J112,0)</f>
        <v>0</v>
      </c>
      <c r="BJ112" s="18" t="s">
        <v>82</v>
      </c>
      <c r="BK112" s="186">
        <f>ROUND(I112*H112,2)</f>
        <v>0</v>
      </c>
      <c r="BL112" s="18" t="s">
        <v>137</v>
      </c>
      <c r="BM112" s="185" t="s">
        <v>161</v>
      </c>
    </row>
    <row r="113" spans="1:65" s="2" customFormat="1" ht="36">
      <c r="A113" s="35"/>
      <c r="B113" s="36"/>
      <c r="C113" s="37"/>
      <c r="D113" s="187" t="s">
        <v>138</v>
      </c>
      <c r="E113" s="37"/>
      <c r="F113" s="188" t="s">
        <v>162</v>
      </c>
      <c r="G113" s="37"/>
      <c r="H113" s="37"/>
      <c r="I113" s="189"/>
      <c r="J113" s="37"/>
      <c r="K113" s="37"/>
      <c r="L113" s="40"/>
      <c r="M113" s="190"/>
      <c r="N113" s="191"/>
      <c r="O113" s="65"/>
      <c r="P113" s="65"/>
      <c r="Q113" s="65"/>
      <c r="R113" s="65"/>
      <c r="S113" s="65"/>
      <c r="T113" s="66"/>
      <c r="U113" s="35"/>
      <c r="V113" s="35"/>
      <c r="W113" s="35"/>
      <c r="X113" s="35"/>
      <c r="Y113" s="35"/>
      <c r="Z113" s="35"/>
      <c r="AA113" s="35"/>
      <c r="AB113" s="35"/>
      <c r="AC113" s="35"/>
      <c r="AD113" s="35"/>
      <c r="AE113" s="35"/>
      <c r="AT113" s="18" t="s">
        <v>138</v>
      </c>
      <c r="AU113" s="18" t="s">
        <v>84</v>
      </c>
    </row>
    <row r="114" spans="1:65" s="2" customFormat="1" ht="10">
      <c r="A114" s="35"/>
      <c r="B114" s="36"/>
      <c r="C114" s="37"/>
      <c r="D114" s="192" t="s">
        <v>140</v>
      </c>
      <c r="E114" s="37"/>
      <c r="F114" s="193" t="s">
        <v>163</v>
      </c>
      <c r="G114" s="37"/>
      <c r="H114" s="37"/>
      <c r="I114" s="189"/>
      <c r="J114" s="37"/>
      <c r="K114" s="37"/>
      <c r="L114" s="40"/>
      <c r="M114" s="190"/>
      <c r="N114" s="191"/>
      <c r="O114" s="65"/>
      <c r="P114" s="65"/>
      <c r="Q114" s="65"/>
      <c r="R114" s="65"/>
      <c r="S114" s="65"/>
      <c r="T114" s="66"/>
      <c r="U114" s="35"/>
      <c r="V114" s="35"/>
      <c r="W114" s="35"/>
      <c r="X114" s="35"/>
      <c r="Y114" s="35"/>
      <c r="Z114" s="35"/>
      <c r="AA114" s="35"/>
      <c r="AB114" s="35"/>
      <c r="AC114" s="35"/>
      <c r="AD114" s="35"/>
      <c r="AE114" s="35"/>
      <c r="AT114" s="18" t="s">
        <v>140</v>
      </c>
      <c r="AU114" s="18" t="s">
        <v>84</v>
      </c>
    </row>
    <row r="115" spans="1:65" s="13" customFormat="1" ht="30">
      <c r="B115" s="194"/>
      <c r="C115" s="195"/>
      <c r="D115" s="187" t="s">
        <v>142</v>
      </c>
      <c r="E115" s="196" t="s">
        <v>19</v>
      </c>
      <c r="F115" s="197" t="s">
        <v>157</v>
      </c>
      <c r="G115" s="195"/>
      <c r="H115" s="196" t="s">
        <v>19</v>
      </c>
      <c r="I115" s="198"/>
      <c r="J115" s="195"/>
      <c r="K115" s="195"/>
      <c r="L115" s="199"/>
      <c r="M115" s="200"/>
      <c r="N115" s="201"/>
      <c r="O115" s="201"/>
      <c r="P115" s="201"/>
      <c r="Q115" s="201"/>
      <c r="R115" s="201"/>
      <c r="S115" s="201"/>
      <c r="T115" s="202"/>
      <c r="AT115" s="203" t="s">
        <v>142</v>
      </c>
      <c r="AU115" s="203" t="s">
        <v>84</v>
      </c>
      <c r="AV115" s="13" t="s">
        <v>82</v>
      </c>
      <c r="AW115" s="13" t="s">
        <v>35</v>
      </c>
      <c r="AX115" s="13" t="s">
        <v>74</v>
      </c>
      <c r="AY115" s="203" t="s">
        <v>130</v>
      </c>
    </row>
    <row r="116" spans="1:65" s="14" customFormat="1" ht="20">
      <c r="B116" s="204"/>
      <c r="C116" s="205"/>
      <c r="D116" s="187" t="s">
        <v>142</v>
      </c>
      <c r="E116" s="206" t="s">
        <v>19</v>
      </c>
      <c r="F116" s="207" t="s">
        <v>164</v>
      </c>
      <c r="G116" s="205"/>
      <c r="H116" s="208">
        <v>60</v>
      </c>
      <c r="I116" s="209"/>
      <c r="J116" s="205"/>
      <c r="K116" s="205"/>
      <c r="L116" s="210"/>
      <c r="M116" s="211"/>
      <c r="N116" s="212"/>
      <c r="O116" s="212"/>
      <c r="P116" s="212"/>
      <c r="Q116" s="212"/>
      <c r="R116" s="212"/>
      <c r="S116" s="212"/>
      <c r="T116" s="213"/>
      <c r="AT116" s="214" t="s">
        <v>142</v>
      </c>
      <c r="AU116" s="214" t="s">
        <v>84</v>
      </c>
      <c r="AV116" s="14" t="s">
        <v>84</v>
      </c>
      <c r="AW116" s="14" t="s">
        <v>35</v>
      </c>
      <c r="AX116" s="14" t="s">
        <v>74</v>
      </c>
      <c r="AY116" s="214" t="s">
        <v>130</v>
      </c>
    </row>
    <row r="117" spans="1:65" s="15" customFormat="1" ht="10">
      <c r="B117" s="215"/>
      <c r="C117" s="216"/>
      <c r="D117" s="187" t="s">
        <v>142</v>
      </c>
      <c r="E117" s="217" t="s">
        <v>19</v>
      </c>
      <c r="F117" s="218" t="s">
        <v>145</v>
      </c>
      <c r="G117" s="216"/>
      <c r="H117" s="219">
        <v>60</v>
      </c>
      <c r="I117" s="220"/>
      <c r="J117" s="216"/>
      <c r="K117" s="216"/>
      <c r="L117" s="221"/>
      <c r="M117" s="222"/>
      <c r="N117" s="223"/>
      <c r="O117" s="223"/>
      <c r="P117" s="223"/>
      <c r="Q117" s="223"/>
      <c r="R117" s="223"/>
      <c r="S117" s="223"/>
      <c r="T117" s="224"/>
      <c r="AT117" s="225" t="s">
        <v>142</v>
      </c>
      <c r="AU117" s="225" t="s">
        <v>84</v>
      </c>
      <c r="AV117" s="15" t="s">
        <v>137</v>
      </c>
      <c r="AW117" s="15" t="s">
        <v>35</v>
      </c>
      <c r="AX117" s="15" t="s">
        <v>82</v>
      </c>
      <c r="AY117" s="225" t="s">
        <v>130</v>
      </c>
    </row>
    <row r="118" spans="1:65" s="2" customFormat="1" ht="16.5" customHeight="1">
      <c r="A118" s="35"/>
      <c r="B118" s="36"/>
      <c r="C118" s="174" t="s">
        <v>165</v>
      </c>
      <c r="D118" s="174" t="s">
        <v>132</v>
      </c>
      <c r="E118" s="175" t="s">
        <v>166</v>
      </c>
      <c r="F118" s="176" t="s">
        <v>167</v>
      </c>
      <c r="G118" s="177" t="s">
        <v>135</v>
      </c>
      <c r="H118" s="178">
        <v>90</v>
      </c>
      <c r="I118" s="179"/>
      <c r="J118" s="180">
        <f>ROUND(I118*H118,2)</f>
        <v>0</v>
      </c>
      <c r="K118" s="176" t="s">
        <v>136</v>
      </c>
      <c r="L118" s="40"/>
      <c r="M118" s="181" t="s">
        <v>19</v>
      </c>
      <c r="N118" s="182" t="s">
        <v>45</v>
      </c>
      <c r="O118" s="65"/>
      <c r="P118" s="183">
        <f>O118*H118</f>
        <v>0</v>
      </c>
      <c r="Q118" s="183">
        <v>0</v>
      </c>
      <c r="R118" s="183">
        <f>Q118*H118</f>
        <v>0</v>
      </c>
      <c r="S118" s="183">
        <v>0.35499999999999998</v>
      </c>
      <c r="T118" s="184">
        <f>S118*H118</f>
        <v>31.95</v>
      </c>
      <c r="U118" s="35"/>
      <c r="V118" s="35"/>
      <c r="W118" s="35"/>
      <c r="X118" s="35"/>
      <c r="Y118" s="35"/>
      <c r="Z118" s="35"/>
      <c r="AA118" s="35"/>
      <c r="AB118" s="35"/>
      <c r="AC118" s="35"/>
      <c r="AD118" s="35"/>
      <c r="AE118" s="35"/>
      <c r="AR118" s="185" t="s">
        <v>137</v>
      </c>
      <c r="AT118" s="185" t="s">
        <v>132</v>
      </c>
      <c r="AU118" s="185" t="s">
        <v>84</v>
      </c>
      <c r="AY118" s="18" t="s">
        <v>130</v>
      </c>
      <c r="BE118" s="186">
        <f>IF(N118="základní",J118,0)</f>
        <v>0</v>
      </c>
      <c r="BF118" s="186">
        <f>IF(N118="snížená",J118,0)</f>
        <v>0</v>
      </c>
      <c r="BG118" s="186">
        <f>IF(N118="zákl. přenesená",J118,0)</f>
        <v>0</v>
      </c>
      <c r="BH118" s="186">
        <f>IF(N118="sníž. přenesená",J118,0)</f>
        <v>0</v>
      </c>
      <c r="BI118" s="186">
        <f>IF(N118="nulová",J118,0)</f>
        <v>0</v>
      </c>
      <c r="BJ118" s="18" t="s">
        <v>82</v>
      </c>
      <c r="BK118" s="186">
        <f>ROUND(I118*H118,2)</f>
        <v>0</v>
      </c>
      <c r="BL118" s="18" t="s">
        <v>137</v>
      </c>
      <c r="BM118" s="185" t="s">
        <v>168</v>
      </c>
    </row>
    <row r="119" spans="1:65" s="2" customFormat="1" ht="27">
      <c r="A119" s="35"/>
      <c r="B119" s="36"/>
      <c r="C119" s="37"/>
      <c r="D119" s="187" t="s">
        <v>138</v>
      </c>
      <c r="E119" s="37"/>
      <c r="F119" s="188" t="s">
        <v>169</v>
      </c>
      <c r="G119" s="37"/>
      <c r="H119" s="37"/>
      <c r="I119" s="189"/>
      <c r="J119" s="37"/>
      <c r="K119" s="37"/>
      <c r="L119" s="40"/>
      <c r="M119" s="190"/>
      <c r="N119" s="191"/>
      <c r="O119" s="65"/>
      <c r="P119" s="65"/>
      <c r="Q119" s="65"/>
      <c r="R119" s="65"/>
      <c r="S119" s="65"/>
      <c r="T119" s="66"/>
      <c r="U119" s="35"/>
      <c r="V119" s="35"/>
      <c r="W119" s="35"/>
      <c r="X119" s="35"/>
      <c r="Y119" s="35"/>
      <c r="Z119" s="35"/>
      <c r="AA119" s="35"/>
      <c r="AB119" s="35"/>
      <c r="AC119" s="35"/>
      <c r="AD119" s="35"/>
      <c r="AE119" s="35"/>
      <c r="AT119" s="18" t="s">
        <v>138</v>
      </c>
      <c r="AU119" s="18" t="s">
        <v>84</v>
      </c>
    </row>
    <row r="120" spans="1:65" s="2" customFormat="1" ht="10">
      <c r="A120" s="35"/>
      <c r="B120" s="36"/>
      <c r="C120" s="37"/>
      <c r="D120" s="192" t="s">
        <v>140</v>
      </c>
      <c r="E120" s="37"/>
      <c r="F120" s="193" t="s">
        <v>170</v>
      </c>
      <c r="G120" s="37"/>
      <c r="H120" s="37"/>
      <c r="I120" s="189"/>
      <c r="J120" s="37"/>
      <c r="K120" s="37"/>
      <c r="L120" s="40"/>
      <c r="M120" s="190"/>
      <c r="N120" s="191"/>
      <c r="O120" s="65"/>
      <c r="P120" s="65"/>
      <c r="Q120" s="65"/>
      <c r="R120" s="65"/>
      <c r="S120" s="65"/>
      <c r="T120" s="66"/>
      <c r="U120" s="35"/>
      <c r="V120" s="35"/>
      <c r="W120" s="35"/>
      <c r="X120" s="35"/>
      <c r="Y120" s="35"/>
      <c r="Z120" s="35"/>
      <c r="AA120" s="35"/>
      <c r="AB120" s="35"/>
      <c r="AC120" s="35"/>
      <c r="AD120" s="35"/>
      <c r="AE120" s="35"/>
      <c r="AT120" s="18" t="s">
        <v>140</v>
      </c>
      <c r="AU120" s="18" t="s">
        <v>84</v>
      </c>
    </row>
    <row r="121" spans="1:65" s="13" customFormat="1" ht="30">
      <c r="B121" s="194"/>
      <c r="C121" s="195"/>
      <c r="D121" s="187" t="s">
        <v>142</v>
      </c>
      <c r="E121" s="196" t="s">
        <v>19</v>
      </c>
      <c r="F121" s="197" t="s">
        <v>157</v>
      </c>
      <c r="G121" s="195"/>
      <c r="H121" s="196" t="s">
        <v>19</v>
      </c>
      <c r="I121" s="198"/>
      <c r="J121" s="195"/>
      <c r="K121" s="195"/>
      <c r="L121" s="199"/>
      <c r="M121" s="200"/>
      <c r="N121" s="201"/>
      <c r="O121" s="201"/>
      <c r="P121" s="201"/>
      <c r="Q121" s="201"/>
      <c r="R121" s="201"/>
      <c r="S121" s="201"/>
      <c r="T121" s="202"/>
      <c r="AT121" s="203" t="s">
        <v>142</v>
      </c>
      <c r="AU121" s="203" t="s">
        <v>84</v>
      </c>
      <c r="AV121" s="13" t="s">
        <v>82</v>
      </c>
      <c r="AW121" s="13" t="s">
        <v>35</v>
      </c>
      <c r="AX121" s="13" t="s">
        <v>74</v>
      </c>
      <c r="AY121" s="203" t="s">
        <v>130</v>
      </c>
    </row>
    <row r="122" spans="1:65" s="14" customFormat="1" ht="20">
      <c r="B122" s="204"/>
      <c r="C122" s="205"/>
      <c r="D122" s="187" t="s">
        <v>142</v>
      </c>
      <c r="E122" s="206" t="s">
        <v>19</v>
      </c>
      <c r="F122" s="207" t="s">
        <v>171</v>
      </c>
      <c r="G122" s="205"/>
      <c r="H122" s="208">
        <v>90</v>
      </c>
      <c r="I122" s="209"/>
      <c r="J122" s="205"/>
      <c r="K122" s="205"/>
      <c r="L122" s="210"/>
      <c r="M122" s="211"/>
      <c r="N122" s="212"/>
      <c r="O122" s="212"/>
      <c r="P122" s="212"/>
      <c r="Q122" s="212"/>
      <c r="R122" s="212"/>
      <c r="S122" s="212"/>
      <c r="T122" s="213"/>
      <c r="AT122" s="214" t="s">
        <v>142</v>
      </c>
      <c r="AU122" s="214" t="s">
        <v>84</v>
      </c>
      <c r="AV122" s="14" t="s">
        <v>84</v>
      </c>
      <c r="AW122" s="14" t="s">
        <v>35</v>
      </c>
      <c r="AX122" s="14" t="s">
        <v>74</v>
      </c>
      <c r="AY122" s="214" t="s">
        <v>130</v>
      </c>
    </row>
    <row r="123" spans="1:65" s="15" customFormat="1" ht="10">
      <c r="B123" s="215"/>
      <c r="C123" s="216"/>
      <c r="D123" s="187" t="s">
        <v>142</v>
      </c>
      <c r="E123" s="217" t="s">
        <v>19</v>
      </c>
      <c r="F123" s="218" t="s">
        <v>145</v>
      </c>
      <c r="G123" s="216"/>
      <c r="H123" s="219">
        <v>90</v>
      </c>
      <c r="I123" s="220"/>
      <c r="J123" s="216"/>
      <c r="K123" s="216"/>
      <c r="L123" s="221"/>
      <c r="M123" s="222"/>
      <c r="N123" s="223"/>
      <c r="O123" s="223"/>
      <c r="P123" s="223"/>
      <c r="Q123" s="223"/>
      <c r="R123" s="223"/>
      <c r="S123" s="223"/>
      <c r="T123" s="224"/>
      <c r="AT123" s="225" t="s">
        <v>142</v>
      </c>
      <c r="AU123" s="225" t="s">
        <v>84</v>
      </c>
      <c r="AV123" s="15" t="s">
        <v>137</v>
      </c>
      <c r="AW123" s="15" t="s">
        <v>35</v>
      </c>
      <c r="AX123" s="15" t="s">
        <v>82</v>
      </c>
      <c r="AY123" s="225" t="s">
        <v>130</v>
      </c>
    </row>
    <row r="124" spans="1:65" s="2" customFormat="1" ht="16.5" customHeight="1">
      <c r="A124" s="35"/>
      <c r="B124" s="36"/>
      <c r="C124" s="174" t="s">
        <v>172</v>
      </c>
      <c r="D124" s="174" t="s">
        <v>132</v>
      </c>
      <c r="E124" s="175" t="s">
        <v>173</v>
      </c>
      <c r="F124" s="176" t="s">
        <v>174</v>
      </c>
      <c r="G124" s="177" t="s">
        <v>135</v>
      </c>
      <c r="H124" s="178">
        <v>148.5</v>
      </c>
      <c r="I124" s="179"/>
      <c r="J124" s="180">
        <f>ROUND(I124*H124,2)</f>
        <v>0</v>
      </c>
      <c r="K124" s="176" t="s">
        <v>136</v>
      </c>
      <c r="L124" s="40"/>
      <c r="M124" s="181" t="s">
        <v>19</v>
      </c>
      <c r="N124" s="182" t="s">
        <v>45</v>
      </c>
      <c r="O124" s="65"/>
      <c r="P124" s="183">
        <f>O124*H124</f>
        <v>0</v>
      </c>
      <c r="Q124" s="183">
        <v>0</v>
      </c>
      <c r="R124" s="183">
        <f>Q124*H124</f>
        <v>0</v>
      </c>
      <c r="S124" s="183">
        <v>8.0000000000000004E-4</v>
      </c>
      <c r="T124" s="184">
        <f>S124*H124</f>
        <v>0.1188</v>
      </c>
      <c r="U124" s="35"/>
      <c r="V124" s="35"/>
      <c r="W124" s="35"/>
      <c r="X124" s="35"/>
      <c r="Y124" s="35"/>
      <c r="Z124" s="35"/>
      <c r="AA124" s="35"/>
      <c r="AB124" s="35"/>
      <c r="AC124" s="35"/>
      <c r="AD124" s="35"/>
      <c r="AE124" s="35"/>
      <c r="AR124" s="185" t="s">
        <v>137</v>
      </c>
      <c r="AT124" s="185" t="s">
        <v>132</v>
      </c>
      <c r="AU124" s="185" t="s">
        <v>84</v>
      </c>
      <c r="AY124" s="18" t="s">
        <v>130</v>
      </c>
      <c r="BE124" s="186">
        <f>IF(N124="základní",J124,0)</f>
        <v>0</v>
      </c>
      <c r="BF124" s="186">
        <f>IF(N124="snížená",J124,0)</f>
        <v>0</v>
      </c>
      <c r="BG124" s="186">
        <f>IF(N124="zákl. přenesená",J124,0)</f>
        <v>0</v>
      </c>
      <c r="BH124" s="186">
        <f>IF(N124="sníž. přenesená",J124,0)</f>
        <v>0</v>
      </c>
      <c r="BI124" s="186">
        <f>IF(N124="nulová",J124,0)</f>
        <v>0</v>
      </c>
      <c r="BJ124" s="18" t="s">
        <v>82</v>
      </c>
      <c r="BK124" s="186">
        <f>ROUND(I124*H124,2)</f>
        <v>0</v>
      </c>
      <c r="BL124" s="18" t="s">
        <v>137</v>
      </c>
      <c r="BM124" s="185" t="s">
        <v>175</v>
      </c>
    </row>
    <row r="125" spans="1:65" s="2" customFormat="1" ht="18">
      <c r="A125" s="35"/>
      <c r="B125" s="36"/>
      <c r="C125" s="37"/>
      <c r="D125" s="187" t="s">
        <v>138</v>
      </c>
      <c r="E125" s="37"/>
      <c r="F125" s="188" t="s">
        <v>176</v>
      </c>
      <c r="G125" s="37"/>
      <c r="H125" s="37"/>
      <c r="I125" s="189"/>
      <c r="J125" s="37"/>
      <c r="K125" s="37"/>
      <c r="L125" s="40"/>
      <c r="M125" s="190"/>
      <c r="N125" s="191"/>
      <c r="O125" s="65"/>
      <c r="P125" s="65"/>
      <c r="Q125" s="65"/>
      <c r="R125" s="65"/>
      <c r="S125" s="65"/>
      <c r="T125" s="66"/>
      <c r="U125" s="35"/>
      <c r="V125" s="35"/>
      <c r="W125" s="35"/>
      <c r="X125" s="35"/>
      <c r="Y125" s="35"/>
      <c r="Z125" s="35"/>
      <c r="AA125" s="35"/>
      <c r="AB125" s="35"/>
      <c r="AC125" s="35"/>
      <c r="AD125" s="35"/>
      <c r="AE125" s="35"/>
      <c r="AT125" s="18" t="s">
        <v>138</v>
      </c>
      <c r="AU125" s="18" t="s">
        <v>84</v>
      </c>
    </row>
    <row r="126" spans="1:65" s="2" customFormat="1" ht="10">
      <c r="A126" s="35"/>
      <c r="B126" s="36"/>
      <c r="C126" s="37"/>
      <c r="D126" s="192" t="s">
        <v>140</v>
      </c>
      <c r="E126" s="37"/>
      <c r="F126" s="193" t="s">
        <v>177</v>
      </c>
      <c r="G126" s="37"/>
      <c r="H126" s="37"/>
      <c r="I126" s="189"/>
      <c r="J126" s="37"/>
      <c r="K126" s="37"/>
      <c r="L126" s="40"/>
      <c r="M126" s="190"/>
      <c r="N126" s="191"/>
      <c r="O126" s="65"/>
      <c r="P126" s="65"/>
      <c r="Q126" s="65"/>
      <c r="R126" s="65"/>
      <c r="S126" s="65"/>
      <c r="T126" s="66"/>
      <c r="U126" s="35"/>
      <c r="V126" s="35"/>
      <c r="W126" s="35"/>
      <c r="X126" s="35"/>
      <c r="Y126" s="35"/>
      <c r="Z126" s="35"/>
      <c r="AA126" s="35"/>
      <c r="AB126" s="35"/>
      <c r="AC126" s="35"/>
      <c r="AD126" s="35"/>
      <c r="AE126" s="35"/>
      <c r="AT126" s="18" t="s">
        <v>140</v>
      </c>
      <c r="AU126" s="18" t="s">
        <v>84</v>
      </c>
    </row>
    <row r="127" spans="1:65" s="13" customFormat="1" ht="30">
      <c r="B127" s="194"/>
      <c r="C127" s="195"/>
      <c r="D127" s="187" t="s">
        <v>142</v>
      </c>
      <c r="E127" s="196" t="s">
        <v>19</v>
      </c>
      <c r="F127" s="197" t="s">
        <v>157</v>
      </c>
      <c r="G127" s="195"/>
      <c r="H127" s="196" t="s">
        <v>19</v>
      </c>
      <c r="I127" s="198"/>
      <c r="J127" s="195"/>
      <c r="K127" s="195"/>
      <c r="L127" s="199"/>
      <c r="M127" s="200"/>
      <c r="N127" s="201"/>
      <c r="O127" s="201"/>
      <c r="P127" s="201"/>
      <c r="Q127" s="201"/>
      <c r="R127" s="201"/>
      <c r="S127" s="201"/>
      <c r="T127" s="202"/>
      <c r="AT127" s="203" t="s">
        <v>142</v>
      </c>
      <c r="AU127" s="203" t="s">
        <v>84</v>
      </c>
      <c r="AV127" s="13" t="s">
        <v>82</v>
      </c>
      <c r="AW127" s="13" t="s">
        <v>35</v>
      </c>
      <c r="AX127" s="13" t="s">
        <v>74</v>
      </c>
      <c r="AY127" s="203" t="s">
        <v>130</v>
      </c>
    </row>
    <row r="128" spans="1:65" s="14" customFormat="1" ht="20">
      <c r="B128" s="204"/>
      <c r="C128" s="205"/>
      <c r="D128" s="187" t="s">
        <v>142</v>
      </c>
      <c r="E128" s="206" t="s">
        <v>19</v>
      </c>
      <c r="F128" s="207" t="s">
        <v>178</v>
      </c>
      <c r="G128" s="205"/>
      <c r="H128" s="208">
        <v>148.5</v>
      </c>
      <c r="I128" s="209"/>
      <c r="J128" s="205"/>
      <c r="K128" s="205"/>
      <c r="L128" s="210"/>
      <c r="M128" s="211"/>
      <c r="N128" s="212"/>
      <c r="O128" s="212"/>
      <c r="P128" s="212"/>
      <c r="Q128" s="212"/>
      <c r="R128" s="212"/>
      <c r="S128" s="212"/>
      <c r="T128" s="213"/>
      <c r="AT128" s="214" t="s">
        <v>142</v>
      </c>
      <c r="AU128" s="214" t="s">
        <v>84</v>
      </c>
      <c r="AV128" s="14" t="s">
        <v>84</v>
      </c>
      <c r="AW128" s="14" t="s">
        <v>35</v>
      </c>
      <c r="AX128" s="14" t="s">
        <v>74</v>
      </c>
      <c r="AY128" s="214" t="s">
        <v>130</v>
      </c>
    </row>
    <row r="129" spans="1:65" s="15" customFormat="1" ht="10">
      <c r="B129" s="215"/>
      <c r="C129" s="216"/>
      <c r="D129" s="187" t="s">
        <v>142</v>
      </c>
      <c r="E129" s="217" t="s">
        <v>19</v>
      </c>
      <c r="F129" s="218" t="s">
        <v>145</v>
      </c>
      <c r="G129" s="216"/>
      <c r="H129" s="219">
        <v>148.5</v>
      </c>
      <c r="I129" s="220"/>
      <c r="J129" s="216"/>
      <c r="K129" s="216"/>
      <c r="L129" s="221"/>
      <c r="M129" s="222"/>
      <c r="N129" s="223"/>
      <c r="O129" s="223"/>
      <c r="P129" s="223"/>
      <c r="Q129" s="223"/>
      <c r="R129" s="223"/>
      <c r="S129" s="223"/>
      <c r="T129" s="224"/>
      <c r="AT129" s="225" t="s">
        <v>142</v>
      </c>
      <c r="AU129" s="225" t="s">
        <v>84</v>
      </c>
      <c r="AV129" s="15" t="s">
        <v>137</v>
      </c>
      <c r="AW129" s="15" t="s">
        <v>35</v>
      </c>
      <c r="AX129" s="15" t="s">
        <v>82</v>
      </c>
      <c r="AY129" s="225" t="s">
        <v>130</v>
      </c>
    </row>
    <row r="130" spans="1:65" s="2" customFormat="1" ht="24.15" customHeight="1">
      <c r="A130" s="35"/>
      <c r="B130" s="36"/>
      <c r="C130" s="174" t="s">
        <v>179</v>
      </c>
      <c r="D130" s="174" t="s">
        <v>132</v>
      </c>
      <c r="E130" s="175" t="s">
        <v>180</v>
      </c>
      <c r="F130" s="176" t="s">
        <v>181</v>
      </c>
      <c r="G130" s="177" t="s">
        <v>182</v>
      </c>
      <c r="H130" s="178">
        <v>12</v>
      </c>
      <c r="I130" s="179"/>
      <c r="J130" s="180">
        <f>ROUND(I130*H130,2)</f>
        <v>0</v>
      </c>
      <c r="K130" s="176" t="s">
        <v>136</v>
      </c>
      <c r="L130" s="40"/>
      <c r="M130" s="181" t="s">
        <v>19</v>
      </c>
      <c r="N130" s="182" t="s">
        <v>45</v>
      </c>
      <c r="O130" s="65"/>
      <c r="P130" s="183">
        <f>O130*H130</f>
        <v>0</v>
      </c>
      <c r="Q130" s="183">
        <v>6.053E-2</v>
      </c>
      <c r="R130" s="183">
        <f>Q130*H130</f>
        <v>0.72636000000000001</v>
      </c>
      <c r="S130" s="183">
        <v>0</v>
      </c>
      <c r="T130" s="184">
        <f>S130*H130</f>
        <v>0</v>
      </c>
      <c r="U130" s="35"/>
      <c r="V130" s="35"/>
      <c r="W130" s="35"/>
      <c r="X130" s="35"/>
      <c r="Y130" s="35"/>
      <c r="Z130" s="35"/>
      <c r="AA130" s="35"/>
      <c r="AB130" s="35"/>
      <c r="AC130" s="35"/>
      <c r="AD130" s="35"/>
      <c r="AE130" s="35"/>
      <c r="AR130" s="185" t="s">
        <v>137</v>
      </c>
      <c r="AT130" s="185" t="s">
        <v>132</v>
      </c>
      <c r="AU130" s="185" t="s">
        <v>84</v>
      </c>
      <c r="AY130" s="18" t="s">
        <v>130</v>
      </c>
      <c r="BE130" s="186">
        <f>IF(N130="základní",J130,0)</f>
        <v>0</v>
      </c>
      <c r="BF130" s="186">
        <f>IF(N130="snížená",J130,0)</f>
        <v>0</v>
      </c>
      <c r="BG130" s="186">
        <f>IF(N130="zákl. přenesená",J130,0)</f>
        <v>0</v>
      </c>
      <c r="BH130" s="186">
        <f>IF(N130="sníž. přenesená",J130,0)</f>
        <v>0</v>
      </c>
      <c r="BI130" s="186">
        <f>IF(N130="nulová",J130,0)</f>
        <v>0</v>
      </c>
      <c r="BJ130" s="18" t="s">
        <v>82</v>
      </c>
      <c r="BK130" s="186">
        <f>ROUND(I130*H130,2)</f>
        <v>0</v>
      </c>
      <c r="BL130" s="18" t="s">
        <v>137</v>
      </c>
      <c r="BM130" s="185" t="s">
        <v>183</v>
      </c>
    </row>
    <row r="131" spans="1:65" s="2" customFormat="1" ht="54">
      <c r="A131" s="35"/>
      <c r="B131" s="36"/>
      <c r="C131" s="37"/>
      <c r="D131" s="187" t="s">
        <v>138</v>
      </c>
      <c r="E131" s="37"/>
      <c r="F131" s="188" t="s">
        <v>184</v>
      </c>
      <c r="G131" s="37"/>
      <c r="H131" s="37"/>
      <c r="I131" s="189"/>
      <c r="J131" s="37"/>
      <c r="K131" s="37"/>
      <c r="L131" s="40"/>
      <c r="M131" s="190"/>
      <c r="N131" s="191"/>
      <c r="O131" s="65"/>
      <c r="P131" s="65"/>
      <c r="Q131" s="65"/>
      <c r="R131" s="65"/>
      <c r="S131" s="65"/>
      <c r="T131" s="66"/>
      <c r="U131" s="35"/>
      <c r="V131" s="35"/>
      <c r="W131" s="35"/>
      <c r="X131" s="35"/>
      <c r="Y131" s="35"/>
      <c r="Z131" s="35"/>
      <c r="AA131" s="35"/>
      <c r="AB131" s="35"/>
      <c r="AC131" s="35"/>
      <c r="AD131" s="35"/>
      <c r="AE131" s="35"/>
      <c r="AT131" s="18" t="s">
        <v>138</v>
      </c>
      <c r="AU131" s="18" t="s">
        <v>84</v>
      </c>
    </row>
    <row r="132" spans="1:65" s="2" customFormat="1" ht="10">
      <c r="A132" s="35"/>
      <c r="B132" s="36"/>
      <c r="C132" s="37"/>
      <c r="D132" s="192" t="s">
        <v>140</v>
      </c>
      <c r="E132" s="37"/>
      <c r="F132" s="193" t="s">
        <v>185</v>
      </c>
      <c r="G132" s="37"/>
      <c r="H132" s="37"/>
      <c r="I132" s="189"/>
      <c r="J132" s="37"/>
      <c r="K132" s="37"/>
      <c r="L132" s="40"/>
      <c r="M132" s="190"/>
      <c r="N132" s="191"/>
      <c r="O132" s="65"/>
      <c r="P132" s="65"/>
      <c r="Q132" s="65"/>
      <c r="R132" s="65"/>
      <c r="S132" s="65"/>
      <c r="T132" s="66"/>
      <c r="U132" s="35"/>
      <c r="V132" s="35"/>
      <c r="W132" s="35"/>
      <c r="X132" s="35"/>
      <c r="Y132" s="35"/>
      <c r="Z132" s="35"/>
      <c r="AA132" s="35"/>
      <c r="AB132" s="35"/>
      <c r="AC132" s="35"/>
      <c r="AD132" s="35"/>
      <c r="AE132" s="35"/>
      <c r="AT132" s="18" t="s">
        <v>140</v>
      </c>
      <c r="AU132" s="18" t="s">
        <v>84</v>
      </c>
    </row>
    <row r="133" spans="1:65" s="14" customFormat="1" ht="20">
      <c r="B133" s="204"/>
      <c r="C133" s="205"/>
      <c r="D133" s="187" t="s">
        <v>142</v>
      </c>
      <c r="E133" s="206" t="s">
        <v>19</v>
      </c>
      <c r="F133" s="207" t="s">
        <v>186</v>
      </c>
      <c r="G133" s="205"/>
      <c r="H133" s="208">
        <v>12</v>
      </c>
      <c r="I133" s="209"/>
      <c r="J133" s="205"/>
      <c r="K133" s="205"/>
      <c r="L133" s="210"/>
      <c r="M133" s="211"/>
      <c r="N133" s="212"/>
      <c r="O133" s="212"/>
      <c r="P133" s="212"/>
      <c r="Q133" s="212"/>
      <c r="R133" s="212"/>
      <c r="S133" s="212"/>
      <c r="T133" s="213"/>
      <c r="AT133" s="214" t="s">
        <v>142</v>
      </c>
      <c r="AU133" s="214" t="s">
        <v>84</v>
      </c>
      <c r="AV133" s="14" t="s">
        <v>84</v>
      </c>
      <c r="AW133" s="14" t="s">
        <v>35</v>
      </c>
      <c r="AX133" s="14" t="s">
        <v>82</v>
      </c>
      <c r="AY133" s="214" t="s">
        <v>130</v>
      </c>
    </row>
    <row r="134" spans="1:65" s="2" customFormat="1" ht="24.15" customHeight="1">
      <c r="A134" s="35"/>
      <c r="B134" s="36"/>
      <c r="C134" s="226" t="s">
        <v>187</v>
      </c>
      <c r="D134" s="226" t="s">
        <v>188</v>
      </c>
      <c r="E134" s="227" t="s">
        <v>189</v>
      </c>
      <c r="F134" s="228" t="s">
        <v>190</v>
      </c>
      <c r="G134" s="229" t="s">
        <v>182</v>
      </c>
      <c r="H134" s="230">
        <v>12</v>
      </c>
      <c r="I134" s="231"/>
      <c r="J134" s="232">
        <f>ROUND(I134*H134,2)</f>
        <v>0</v>
      </c>
      <c r="K134" s="228" t="s">
        <v>136</v>
      </c>
      <c r="L134" s="233"/>
      <c r="M134" s="234" t="s">
        <v>19</v>
      </c>
      <c r="N134" s="235" t="s">
        <v>45</v>
      </c>
      <c r="O134" s="65"/>
      <c r="P134" s="183">
        <f>O134*H134</f>
        <v>0</v>
      </c>
      <c r="Q134" s="183">
        <v>3.5E-4</v>
      </c>
      <c r="R134" s="183">
        <f>Q134*H134</f>
        <v>4.1999999999999997E-3</v>
      </c>
      <c r="S134" s="183">
        <v>0</v>
      </c>
      <c r="T134" s="184">
        <f>S134*H134</f>
        <v>0</v>
      </c>
      <c r="U134" s="35"/>
      <c r="V134" s="35"/>
      <c r="W134" s="35"/>
      <c r="X134" s="35"/>
      <c r="Y134" s="35"/>
      <c r="Z134" s="35"/>
      <c r="AA134" s="35"/>
      <c r="AB134" s="35"/>
      <c r="AC134" s="35"/>
      <c r="AD134" s="35"/>
      <c r="AE134" s="35"/>
      <c r="AR134" s="185" t="s">
        <v>187</v>
      </c>
      <c r="AT134" s="185" t="s">
        <v>188</v>
      </c>
      <c r="AU134" s="185" t="s">
        <v>84</v>
      </c>
      <c r="AY134" s="18" t="s">
        <v>130</v>
      </c>
      <c r="BE134" s="186">
        <f>IF(N134="základní",J134,0)</f>
        <v>0</v>
      </c>
      <c r="BF134" s="186">
        <f>IF(N134="snížená",J134,0)</f>
        <v>0</v>
      </c>
      <c r="BG134" s="186">
        <f>IF(N134="zákl. přenesená",J134,0)</f>
        <v>0</v>
      </c>
      <c r="BH134" s="186">
        <f>IF(N134="sníž. přenesená",J134,0)</f>
        <v>0</v>
      </c>
      <c r="BI134" s="186">
        <f>IF(N134="nulová",J134,0)</f>
        <v>0</v>
      </c>
      <c r="BJ134" s="18" t="s">
        <v>82</v>
      </c>
      <c r="BK134" s="186">
        <f>ROUND(I134*H134,2)</f>
        <v>0</v>
      </c>
      <c r="BL134" s="18" t="s">
        <v>137</v>
      </c>
      <c r="BM134" s="185" t="s">
        <v>191</v>
      </c>
    </row>
    <row r="135" spans="1:65" s="2" customFormat="1" ht="18">
      <c r="A135" s="35"/>
      <c r="B135" s="36"/>
      <c r="C135" s="37"/>
      <c r="D135" s="187" t="s">
        <v>138</v>
      </c>
      <c r="E135" s="37"/>
      <c r="F135" s="188" t="s">
        <v>190</v>
      </c>
      <c r="G135" s="37"/>
      <c r="H135" s="37"/>
      <c r="I135" s="189"/>
      <c r="J135" s="37"/>
      <c r="K135" s="37"/>
      <c r="L135" s="40"/>
      <c r="M135" s="190"/>
      <c r="N135" s="191"/>
      <c r="O135" s="65"/>
      <c r="P135" s="65"/>
      <c r="Q135" s="65"/>
      <c r="R135" s="65"/>
      <c r="S135" s="65"/>
      <c r="T135" s="66"/>
      <c r="U135" s="35"/>
      <c r="V135" s="35"/>
      <c r="W135" s="35"/>
      <c r="X135" s="35"/>
      <c r="Y135" s="35"/>
      <c r="Z135" s="35"/>
      <c r="AA135" s="35"/>
      <c r="AB135" s="35"/>
      <c r="AC135" s="35"/>
      <c r="AD135" s="35"/>
      <c r="AE135" s="35"/>
      <c r="AT135" s="18" t="s">
        <v>138</v>
      </c>
      <c r="AU135" s="18" t="s">
        <v>84</v>
      </c>
    </row>
    <row r="136" spans="1:65" s="14" customFormat="1" ht="10">
      <c r="B136" s="204"/>
      <c r="C136" s="205"/>
      <c r="D136" s="187" t="s">
        <v>142</v>
      </c>
      <c r="E136" s="206" t="s">
        <v>19</v>
      </c>
      <c r="F136" s="207" t="s">
        <v>192</v>
      </c>
      <c r="G136" s="205"/>
      <c r="H136" s="208">
        <v>12</v>
      </c>
      <c r="I136" s="209"/>
      <c r="J136" s="205"/>
      <c r="K136" s="205"/>
      <c r="L136" s="210"/>
      <c r="M136" s="211"/>
      <c r="N136" s="212"/>
      <c r="O136" s="212"/>
      <c r="P136" s="212"/>
      <c r="Q136" s="212"/>
      <c r="R136" s="212"/>
      <c r="S136" s="212"/>
      <c r="T136" s="213"/>
      <c r="AT136" s="214" t="s">
        <v>142</v>
      </c>
      <c r="AU136" s="214" t="s">
        <v>84</v>
      </c>
      <c r="AV136" s="14" t="s">
        <v>84</v>
      </c>
      <c r="AW136" s="14" t="s">
        <v>35</v>
      </c>
      <c r="AX136" s="14" t="s">
        <v>82</v>
      </c>
      <c r="AY136" s="214" t="s">
        <v>130</v>
      </c>
    </row>
    <row r="137" spans="1:65" s="2" customFormat="1" ht="16.5" customHeight="1">
      <c r="A137" s="35"/>
      <c r="B137" s="36"/>
      <c r="C137" s="174" t="s">
        <v>193</v>
      </c>
      <c r="D137" s="174" t="s">
        <v>132</v>
      </c>
      <c r="E137" s="175" t="s">
        <v>194</v>
      </c>
      <c r="F137" s="176" t="s">
        <v>195</v>
      </c>
      <c r="G137" s="177" t="s">
        <v>182</v>
      </c>
      <c r="H137" s="178">
        <v>20</v>
      </c>
      <c r="I137" s="179"/>
      <c r="J137" s="180">
        <f>ROUND(I137*H137,2)</f>
        <v>0</v>
      </c>
      <c r="K137" s="176" t="s">
        <v>136</v>
      </c>
      <c r="L137" s="40"/>
      <c r="M137" s="181" t="s">
        <v>19</v>
      </c>
      <c r="N137" s="182" t="s">
        <v>45</v>
      </c>
      <c r="O137" s="65"/>
      <c r="P137" s="183">
        <f>O137*H137</f>
        <v>0</v>
      </c>
      <c r="Q137" s="183">
        <v>2.6980000000000001E-2</v>
      </c>
      <c r="R137" s="183">
        <f>Q137*H137</f>
        <v>0.53959999999999997</v>
      </c>
      <c r="S137" s="183">
        <v>0</v>
      </c>
      <c r="T137" s="184">
        <f>S137*H137</f>
        <v>0</v>
      </c>
      <c r="U137" s="35"/>
      <c r="V137" s="35"/>
      <c r="W137" s="35"/>
      <c r="X137" s="35"/>
      <c r="Y137" s="35"/>
      <c r="Z137" s="35"/>
      <c r="AA137" s="35"/>
      <c r="AB137" s="35"/>
      <c r="AC137" s="35"/>
      <c r="AD137" s="35"/>
      <c r="AE137" s="35"/>
      <c r="AR137" s="185" t="s">
        <v>137</v>
      </c>
      <c r="AT137" s="185" t="s">
        <v>132</v>
      </c>
      <c r="AU137" s="185" t="s">
        <v>84</v>
      </c>
      <c r="AY137" s="18" t="s">
        <v>130</v>
      </c>
      <c r="BE137" s="186">
        <f>IF(N137="základní",J137,0)</f>
        <v>0</v>
      </c>
      <c r="BF137" s="186">
        <f>IF(N137="snížená",J137,0)</f>
        <v>0</v>
      </c>
      <c r="BG137" s="186">
        <f>IF(N137="zákl. přenesená",J137,0)</f>
        <v>0</v>
      </c>
      <c r="BH137" s="186">
        <f>IF(N137="sníž. přenesená",J137,0)</f>
        <v>0</v>
      </c>
      <c r="BI137" s="186">
        <f>IF(N137="nulová",J137,0)</f>
        <v>0</v>
      </c>
      <c r="BJ137" s="18" t="s">
        <v>82</v>
      </c>
      <c r="BK137" s="186">
        <f>ROUND(I137*H137,2)</f>
        <v>0</v>
      </c>
      <c r="BL137" s="18" t="s">
        <v>137</v>
      </c>
      <c r="BM137" s="185" t="s">
        <v>172</v>
      </c>
    </row>
    <row r="138" spans="1:65" s="2" customFormat="1" ht="10">
      <c r="A138" s="35"/>
      <c r="B138" s="36"/>
      <c r="C138" s="37"/>
      <c r="D138" s="187" t="s">
        <v>138</v>
      </c>
      <c r="E138" s="37"/>
      <c r="F138" s="188" t="s">
        <v>196</v>
      </c>
      <c r="G138" s="37"/>
      <c r="H138" s="37"/>
      <c r="I138" s="189"/>
      <c r="J138" s="37"/>
      <c r="K138" s="37"/>
      <c r="L138" s="40"/>
      <c r="M138" s="190"/>
      <c r="N138" s="191"/>
      <c r="O138" s="65"/>
      <c r="P138" s="65"/>
      <c r="Q138" s="65"/>
      <c r="R138" s="65"/>
      <c r="S138" s="65"/>
      <c r="T138" s="66"/>
      <c r="U138" s="35"/>
      <c r="V138" s="35"/>
      <c r="W138" s="35"/>
      <c r="X138" s="35"/>
      <c r="Y138" s="35"/>
      <c r="Z138" s="35"/>
      <c r="AA138" s="35"/>
      <c r="AB138" s="35"/>
      <c r="AC138" s="35"/>
      <c r="AD138" s="35"/>
      <c r="AE138" s="35"/>
      <c r="AT138" s="18" t="s">
        <v>138</v>
      </c>
      <c r="AU138" s="18" t="s">
        <v>84</v>
      </c>
    </row>
    <row r="139" spans="1:65" s="2" customFormat="1" ht="10">
      <c r="A139" s="35"/>
      <c r="B139" s="36"/>
      <c r="C139" s="37"/>
      <c r="D139" s="192" t="s">
        <v>140</v>
      </c>
      <c r="E139" s="37"/>
      <c r="F139" s="193" t="s">
        <v>197</v>
      </c>
      <c r="G139" s="37"/>
      <c r="H139" s="37"/>
      <c r="I139" s="189"/>
      <c r="J139" s="37"/>
      <c r="K139" s="37"/>
      <c r="L139" s="40"/>
      <c r="M139" s="190"/>
      <c r="N139" s="191"/>
      <c r="O139" s="65"/>
      <c r="P139" s="65"/>
      <c r="Q139" s="65"/>
      <c r="R139" s="65"/>
      <c r="S139" s="65"/>
      <c r="T139" s="66"/>
      <c r="U139" s="35"/>
      <c r="V139" s="35"/>
      <c r="W139" s="35"/>
      <c r="X139" s="35"/>
      <c r="Y139" s="35"/>
      <c r="Z139" s="35"/>
      <c r="AA139" s="35"/>
      <c r="AB139" s="35"/>
      <c r="AC139" s="35"/>
      <c r="AD139" s="35"/>
      <c r="AE139" s="35"/>
      <c r="AT139" s="18" t="s">
        <v>140</v>
      </c>
      <c r="AU139" s="18" t="s">
        <v>84</v>
      </c>
    </row>
    <row r="140" spans="1:65" s="13" customFormat="1" ht="20">
      <c r="B140" s="194"/>
      <c r="C140" s="195"/>
      <c r="D140" s="187" t="s">
        <v>142</v>
      </c>
      <c r="E140" s="196" t="s">
        <v>19</v>
      </c>
      <c r="F140" s="197" t="s">
        <v>198</v>
      </c>
      <c r="G140" s="195"/>
      <c r="H140" s="196" t="s">
        <v>19</v>
      </c>
      <c r="I140" s="198"/>
      <c r="J140" s="195"/>
      <c r="K140" s="195"/>
      <c r="L140" s="199"/>
      <c r="M140" s="200"/>
      <c r="N140" s="201"/>
      <c r="O140" s="201"/>
      <c r="P140" s="201"/>
      <c r="Q140" s="201"/>
      <c r="R140" s="201"/>
      <c r="S140" s="201"/>
      <c r="T140" s="202"/>
      <c r="AT140" s="203" t="s">
        <v>142</v>
      </c>
      <c r="AU140" s="203" t="s">
        <v>84</v>
      </c>
      <c r="AV140" s="13" t="s">
        <v>82</v>
      </c>
      <c r="AW140" s="13" t="s">
        <v>35</v>
      </c>
      <c r="AX140" s="13" t="s">
        <v>74</v>
      </c>
      <c r="AY140" s="203" t="s">
        <v>130</v>
      </c>
    </row>
    <row r="141" spans="1:65" s="14" customFormat="1" ht="10">
      <c r="B141" s="204"/>
      <c r="C141" s="205"/>
      <c r="D141" s="187" t="s">
        <v>142</v>
      </c>
      <c r="E141" s="206" t="s">
        <v>19</v>
      </c>
      <c r="F141" s="207" t="s">
        <v>199</v>
      </c>
      <c r="G141" s="205"/>
      <c r="H141" s="208">
        <v>20</v>
      </c>
      <c r="I141" s="209"/>
      <c r="J141" s="205"/>
      <c r="K141" s="205"/>
      <c r="L141" s="210"/>
      <c r="M141" s="211"/>
      <c r="N141" s="212"/>
      <c r="O141" s="212"/>
      <c r="P141" s="212"/>
      <c r="Q141" s="212"/>
      <c r="R141" s="212"/>
      <c r="S141" s="212"/>
      <c r="T141" s="213"/>
      <c r="AT141" s="214" t="s">
        <v>142</v>
      </c>
      <c r="AU141" s="214" t="s">
        <v>84</v>
      </c>
      <c r="AV141" s="14" t="s">
        <v>84</v>
      </c>
      <c r="AW141" s="14" t="s">
        <v>35</v>
      </c>
      <c r="AX141" s="14" t="s">
        <v>74</v>
      </c>
      <c r="AY141" s="214" t="s">
        <v>130</v>
      </c>
    </row>
    <row r="142" spans="1:65" s="15" customFormat="1" ht="10">
      <c r="B142" s="215"/>
      <c r="C142" s="216"/>
      <c r="D142" s="187" t="s">
        <v>142</v>
      </c>
      <c r="E142" s="217" t="s">
        <v>19</v>
      </c>
      <c r="F142" s="218" t="s">
        <v>145</v>
      </c>
      <c r="G142" s="216"/>
      <c r="H142" s="219">
        <v>20</v>
      </c>
      <c r="I142" s="220"/>
      <c r="J142" s="216"/>
      <c r="K142" s="216"/>
      <c r="L142" s="221"/>
      <c r="M142" s="222"/>
      <c r="N142" s="223"/>
      <c r="O142" s="223"/>
      <c r="P142" s="223"/>
      <c r="Q142" s="223"/>
      <c r="R142" s="223"/>
      <c r="S142" s="223"/>
      <c r="T142" s="224"/>
      <c r="AT142" s="225" t="s">
        <v>142</v>
      </c>
      <c r="AU142" s="225" t="s">
        <v>84</v>
      </c>
      <c r="AV142" s="15" t="s">
        <v>137</v>
      </c>
      <c r="AW142" s="15" t="s">
        <v>35</v>
      </c>
      <c r="AX142" s="15" t="s">
        <v>82</v>
      </c>
      <c r="AY142" s="225" t="s">
        <v>130</v>
      </c>
    </row>
    <row r="143" spans="1:65" s="2" customFormat="1" ht="24.15" customHeight="1">
      <c r="A143" s="35"/>
      <c r="B143" s="36"/>
      <c r="C143" s="174" t="s">
        <v>200</v>
      </c>
      <c r="D143" s="174" t="s">
        <v>132</v>
      </c>
      <c r="E143" s="175" t="s">
        <v>201</v>
      </c>
      <c r="F143" s="176" t="s">
        <v>202</v>
      </c>
      <c r="G143" s="177" t="s">
        <v>203</v>
      </c>
      <c r="H143" s="178">
        <v>240</v>
      </c>
      <c r="I143" s="179"/>
      <c r="J143" s="180">
        <f>ROUND(I143*H143,2)</f>
        <v>0</v>
      </c>
      <c r="K143" s="176" t="s">
        <v>136</v>
      </c>
      <c r="L143" s="40"/>
      <c r="M143" s="181" t="s">
        <v>19</v>
      </c>
      <c r="N143" s="182" t="s">
        <v>45</v>
      </c>
      <c r="O143" s="65"/>
      <c r="P143" s="183">
        <f>O143*H143</f>
        <v>0</v>
      </c>
      <c r="Q143" s="183">
        <v>3.0000000000000001E-5</v>
      </c>
      <c r="R143" s="183">
        <f>Q143*H143</f>
        <v>7.1999999999999998E-3</v>
      </c>
      <c r="S143" s="183">
        <v>0</v>
      </c>
      <c r="T143" s="184">
        <f>S143*H143</f>
        <v>0</v>
      </c>
      <c r="U143" s="35"/>
      <c r="V143" s="35"/>
      <c r="W143" s="35"/>
      <c r="X143" s="35"/>
      <c r="Y143" s="35"/>
      <c r="Z143" s="35"/>
      <c r="AA143" s="35"/>
      <c r="AB143" s="35"/>
      <c r="AC143" s="35"/>
      <c r="AD143" s="35"/>
      <c r="AE143" s="35"/>
      <c r="AR143" s="185" t="s">
        <v>137</v>
      </c>
      <c r="AT143" s="185" t="s">
        <v>132</v>
      </c>
      <c r="AU143" s="185" t="s">
        <v>84</v>
      </c>
      <c r="AY143" s="18" t="s">
        <v>130</v>
      </c>
      <c r="BE143" s="186">
        <f>IF(N143="základní",J143,0)</f>
        <v>0</v>
      </c>
      <c r="BF143" s="186">
        <f>IF(N143="snížená",J143,0)</f>
        <v>0</v>
      </c>
      <c r="BG143" s="186">
        <f>IF(N143="zákl. přenesená",J143,0)</f>
        <v>0</v>
      </c>
      <c r="BH143" s="186">
        <f>IF(N143="sníž. přenesená",J143,0)</f>
        <v>0</v>
      </c>
      <c r="BI143" s="186">
        <f>IF(N143="nulová",J143,0)</f>
        <v>0</v>
      </c>
      <c r="BJ143" s="18" t="s">
        <v>82</v>
      </c>
      <c r="BK143" s="186">
        <f>ROUND(I143*H143,2)</f>
        <v>0</v>
      </c>
      <c r="BL143" s="18" t="s">
        <v>137</v>
      </c>
      <c r="BM143" s="185" t="s">
        <v>187</v>
      </c>
    </row>
    <row r="144" spans="1:65" s="2" customFormat="1" ht="18">
      <c r="A144" s="35"/>
      <c r="B144" s="36"/>
      <c r="C144" s="37"/>
      <c r="D144" s="187" t="s">
        <v>138</v>
      </c>
      <c r="E144" s="37"/>
      <c r="F144" s="188" t="s">
        <v>204</v>
      </c>
      <c r="G144" s="37"/>
      <c r="H144" s="37"/>
      <c r="I144" s="189"/>
      <c r="J144" s="37"/>
      <c r="K144" s="37"/>
      <c r="L144" s="40"/>
      <c r="M144" s="190"/>
      <c r="N144" s="191"/>
      <c r="O144" s="65"/>
      <c r="P144" s="65"/>
      <c r="Q144" s="65"/>
      <c r="R144" s="65"/>
      <c r="S144" s="65"/>
      <c r="T144" s="66"/>
      <c r="U144" s="35"/>
      <c r="V144" s="35"/>
      <c r="W144" s="35"/>
      <c r="X144" s="35"/>
      <c r="Y144" s="35"/>
      <c r="Z144" s="35"/>
      <c r="AA144" s="35"/>
      <c r="AB144" s="35"/>
      <c r="AC144" s="35"/>
      <c r="AD144" s="35"/>
      <c r="AE144" s="35"/>
      <c r="AT144" s="18" t="s">
        <v>138</v>
      </c>
      <c r="AU144" s="18" t="s">
        <v>84</v>
      </c>
    </row>
    <row r="145" spans="1:65" s="2" customFormat="1" ht="10">
      <c r="A145" s="35"/>
      <c r="B145" s="36"/>
      <c r="C145" s="37"/>
      <c r="D145" s="192" t="s">
        <v>140</v>
      </c>
      <c r="E145" s="37"/>
      <c r="F145" s="193" t="s">
        <v>205</v>
      </c>
      <c r="G145" s="37"/>
      <c r="H145" s="37"/>
      <c r="I145" s="189"/>
      <c r="J145" s="37"/>
      <c r="K145" s="37"/>
      <c r="L145" s="40"/>
      <c r="M145" s="190"/>
      <c r="N145" s="191"/>
      <c r="O145" s="65"/>
      <c r="P145" s="65"/>
      <c r="Q145" s="65"/>
      <c r="R145" s="65"/>
      <c r="S145" s="65"/>
      <c r="T145" s="66"/>
      <c r="U145" s="35"/>
      <c r="V145" s="35"/>
      <c r="W145" s="35"/>
      <c r="X145" s="35"/>
      <c r="Y145" s="35"/>
      <c r="Z145" s="35"/>
      <c r="AA145" s="35"/>
      <c r="AB145" s="35"/>
      <c r="AC145" s="35"/>
      <c r="AD145" s="35"/>
      <c r="AE145" s="35"/>
      <c r="AT145" s="18" t="s">
        <v>140</v>
      </c>
      <c r="AU145" s="18" t="s">
        <v>84</v>
      </c>
    </row>
    <row r="146" spans="1:65" s="14" customFormat="1" ht="10">
      <c r="B146" s="204"/>
      <c r="C146" s="205"/>
      <c r="D146" s="187" t="s">
        <v>142</v>
      </c>
      <c r="E146" s="206" t="s">
        <v>19</v>
      </c>
      <c r="F146" s="207" t="s">
        <v>206</v>
      </c>
      <c r="G146" s="205"/>
      <c r="H146" s="208">
        <v>240</v>
      </c>
      <c r="I146" s="209"/>
      <c r="J146" s="205"/>
      <c r="K146" s="205"/>
      <c r="L146" s="210"/>
      <c r="M146" s="211"/>
      <c r="N146" s="212"/>
      <c r="O146" s="212"/>
      <c r="P146" s="212"/>
      <c r="Q146" s="212"/>
      <c r="R146" s="212"/>
      <c r="S146" s="212"/>
      <c r="T146" s="213"/>
      <c r="AT146" s="214" t="s">
        <v>142</v>
      </c>
      <c r="AU146" s="214" t="s">
        <v>84</v>
      </c>
      <c r="AV146" s="14" t="s">
        <v>84</v>
      </c>
      <c r="AW146" s="14" t="s">
        <v>35</v>
      </c>
      <c r="AX146" s="14" t="s">
        <v>74</v>
      </c>
      <c r="AY146" s="214" t="s">
        <v>130</v>
      </c>
    </row>
    <row r="147" spans="1:65" s="15" customFormat="1" ht="10">
      <c r="B147" s="215"/>
      <c r="C147" s="216"/>
      <c r="D147" s="187" t="s">
        <v>142</v>
      </c>
      <c r="E147" s="217" t="s">
        <v>19</v>
      </c>
      <c r="F147" s="218" t="s">
        <v>145</v>
      </c>
      <c r="G147" s="216"/>
      <c r="H147" s="219">
        <v>240</v>
      </c>
      <c r="I147" s="220"/>
      <c r="J147" s="216"/>
      <c r="K147" s="216"/>
      <c r="L147" s="221"/>
      <c r="M147" s="222"/>
      <c r="N147" s="223"/>
      <c r="O147" s="223"/>
      <c r="P147" s="223"/>
      <c r="Q147" s="223"/>
      <c r="R147" s="223"/>
      <c r="S147" s="223"/>
      <c r="T147" s="224"/>
      <c r="AT147" s="225" t="s">
        <v>142</v>
      </c>
      <c r="AU147" s="225" t="s">
        <v>84</v>
      </c>
      <c r="AV147" s="15" t="s">
        <v>137</v>
      </c>
      <c r="AW147" s="15" t="s">
        <v>35</v>
      </c>
      <c r="AX147" s="15" t="s">
        <v>82</v>
      </c>
      <c r="AY147" s="225" t="s">
        <v>130</v>
      </c>
    </row>
    <row r="148" spans="1:65" s="2" customFormat="1" ht="24.15" customHeight="1">
      <c r="A148" s="35"/>
      <c r="B148" s="36"/>
      <c r="C148" s="174" t="s">
        <v>207</v>
      </c>
      <c r="D148" s="174" t="s">
        <v>132</v>
      </c>
      <c r="E148" s="175" t="s">
        <v>208</v>
      </c>
      <c r="F148" s="176" t="s">
        <v>209</v>
      </c>
      <c r="G148" s="177" t="s">
        <v>210</v>
      </c>
      <c r="H148" s="178">
        <v>10</v>
      </c>
      <c r="I148" s="179"/>
      <c r="J148" s="180">
        <f>ROUND(I148*H148,2)</f>
        <v>0</v>
      </c>
      <c r="K148" s="176" t="s">
        <v>136</v>
      </c>
      <c r="L148" s="40"/>
      <c r="M148" s="181" t="s">
        <v>19</v>
      </c>
      <c r="N148" s="182" t="s">
        <v>45</v>
      </c>
      <c r="O148" s="65"/>
      <c r="P148" s="183">
        <f>O148*H148</f>
        <v>0</v>
      </c>
      <c r="Q148" s="183">
        <v>0</v>
      </c>
      <c r="R148" s="183">
        <f>Q148*H148</f>
        <v>0</v>
      </c>
      <c r="S148" s="183">
        <v>0</v>
      </c>
      <c r="T148" s="184">
        <f>S148*H148</f>
        <v>0</v>
      </c>
      <c r="U148" s="35"/>
      <c r="V148" s="35"/>
      <c r="W148" s="35"/>
      <c r="X148" s="35"/>
      <c r="Y148" s="35"/>
      <c r="Z148" s="35"/>
      <c r="AA148" s="35"/>
      <c r="AB148" s="35"/>
      <c r="AC148" s="35"/>
      <c r="AD148" s="35"/>
      <c r="AE148" s="35"/>
      <c r="AR148" s="185" t="s">
        <v>137</v>
      </c>
      <c r="AT148" s="185" t="s">
        <v>132</v>
      </c>
      <c r="AU148" s="185" t="s">
        <v>84</v>
      </c>
      <c r="AY148" s="18" t="s">
        <v>130</v>
      </c>
      <c r="BE148" s="186">
        <f>IF(N148="základní",J148,0)</f>
        <v>0</v>
      </c>
      <c r="BF148" s="186">
        <f>IF(N148="snížená",J148,0)</f>
        <v>0</v>
      </c>
      <c r="BG148" s="186">
        <f>IF(N148="zákl. přenesená",J148,0)</f>
        <v>0</v>
      </c>
      <c r="BH148" s="186">
        <f>IF(N148="sníž. přenesená",J148,0)</f>
        <v>0</v>
      </c>
      <c r="BI148" s="186">
        <f>IF(N148="nulová",J148,0)</f>
        <v>0</v>
      </c>
      <c r="BJ148" s="18" t="s">
        <v>82</v>
      </c>
      <c r="BK148" s="186">
        <f>ROUND(I148*H148,2)</f>
        <v>0</v>
      </c>
      <c r="BL148" s="18" t="s">
        <v>137</v>
      </c>
      <c r="BM148" s="185" t="s">
        <v>211</v>
      </c>
    </row>
    <row r="149" spans="1:65" s="2" customFormat="1" ht="18">
      <c r="A149" s="35"/>
      <c r="B149" s="36"/>
      <c r="C149" s="37"/>
      <c r="D149" s="187" t="s">
        <v>138</v>
      </c>
      <c r="E149" s="37"/>
      <c r="F149" s="188" t="s">
        <v>212</v>
      </c>
      <c r="G149" s="37"/>
      <c r="H149" s="37"/>
      <c r="I149" s="189"/>
      <c r="J149" s="37"/>
      <c r="K149" s="37"/>
      <c r="L149" s="40"/>
      <c r="M149" s="190"/>
      <c r="N149" s="191"/>
      <c r="O149" s="65"/>
      <c r="P149" s="65"/>
      <c r="Q149" s="65"/>
      <c r="R149" s="65"/>
      <c r="S149" s="65"/>
      <c r="T149" s="66"/>
      <c r="U149" s="35"/>
      <c r="V149" s="35"/>
      <c r="W149" s="35"/>
      <c r="X149" s="35"/>
      <c r="Y149" s="35"/>
      <c r="Z149" s="35"/>
      <c r="AA149" s="35"/>
      <c r="AB149" s="35"/>
      <c r="AC149" s="35"/>
      <c r="AD149" s="35"/>
      <c r="AE149" s="35"/>
      <c r="AT149" s="18" t="s">
        <v>138</v>
      </c>
      <c r="AU149" s="18" t="s">
        <v>84</v>
      </c>
    </row>
    <row r="150" spans="1:65" s="2" customFormat="1" ht="10">
      <c r="A150" s="35"/>
      <c r="B150" s="36"/>
      <c r="C150" s="37"/>
      <c r="D150" s="192" t="s">
        <v>140</v>
      </c>
      <c r="E150" s="37"/>
      <c r="F150" s="193" t="s">
        <v>213</v>
      </c>
      <c r="G150" s="37"/>
      <c r="H150" s="37"/>
      <c r="I150" s="189"/>
      <c r="J150" s="37"/>
      <c r="K150" s="37"/>
      <c r="L150" s="40"/>
      <c r="M150" s="190"/>
      <c r="N150" s="191"/>
      <c r="O150" s="65"/>
      <c r="P150" s="65"/>
      <c r="Q150" s="65"/>
      <c r="R150" s="65"/>
      <c r="S150" s="65"/>
      <c r="T150" s="66"/>
      <c r="U150" s="35"/>
      <c r="V150" s="35"/>
      <c r="W150" s="35"/>
      <c r="X150" s="35"/>
      <c r="Y150" s="35"/>
      <c r="Z150" s="35"/>
      <c r="AA150" s="35"/>
      <c r="AB150" s="35"/>
      <c r="AC150" s="35"/>
      <c r="AD150" s="35"/>
      <c r="AE150" s="35"/>
      <c r="AT150" s="18" t="s">
        <v>140</v>
      </c>
      <c r="AU150" s="18" t="s">
        <v>84</v>
      </c>
    </row>
    <row r="151" spans="1:65" s="14" customFormat="1" ht="10">
      <c r="B151" s="204"/>
      <c r="C151" s="205"/>
      <c r="D151" s="187" t="s">
        <v>142</v>
      </c>
      <c r="E151" s="206" t="s">
        <v>19</v>
      </c>
      <c r="F151" s="207" t="s">
        <v>214</v>
      </c>
      <c r="G151" s="205"/>
      <c r="H151" s="208">
        <v>10</v>
      </c>
      <c r="I151" s="209"/>
      <c r="J151" s="205"/>
      <c r="K151" s="205"/>
      <c r="L151" s="210"/>
      <c r="M151" s="211"/>
      <c r="N151" s="212"/>
      <c r="O151" s="212"/>
      <c r="P151" s="212"/>
      <c r="Q151" s="212"/>
      <c r="R151" s="212"/>
      <c r="S151" s="212"/>
      <c r="T151" s="213"/>
      <c r="AT151" s="214" t="s">
        <v>142</v>
      </c>
      <c r="AU151" s="214" t="s">
        <v>84</v>
      </c>
      <c r="AV151" s="14" t="s">
        <v>84</v>
      </c>
      <c r="AW151" s="14" t="s">
        <v>35</v>
      </c>
      <c r="AX151" s="14" t="s">
        <v>74</v>
      </c>
      <c r="AY151" s="214" t="s">
        <v>130</v>
      </c>
    </row>
    <row r="152" spans="1:65" s="15" customFormat="1" ht="10">
      <c r="B152" s="215"/>
      <c r="C152" s="216"/>
      <c r="D152" s="187" t="s">
        <v>142</v>
      </c>
      <c r="E152" s="217" t="s">
        <v>19</v>
      </c>
      <c r="F152" s="218" t="s">
        <v>145</v>
      </c>
      <c r="G152" s="216"/>
      <c r="H152" s="219">
        <v>10</v>
      </c>
      <c r="I152" s="220"/>
      <c r="J152" s="216"/>
      <c r="K152" s="216"/>
      <c r="L152" s="221"/>
      <c r="M152" s="222"/>
      <c r="N152" s="223"/>
      <c r="O152" s="223"/>
      <c r="P152" s="223"/>
      <c r="Q152" s="223"/>
      <c r="R152" s="223"/>
      <c r="S152" s="223"/>
      <c r="T152" s="224"/>
      <c r="AT152" s="225" t="s">
        <v>142</v>
      </c>
      <c r="AU152" s="225" t="s">
        <v>84</v>
      </c>
      <c r="AV152" s="15" t="s">
        <v>137</v>
      </c>
      <c r="AW152" s="15" t="s">
        <v>35</v>
      </c>
      <c r="AX152" s="15" t="s">
        <v>82</v>
      </c>
      <c r="AY152" s="225" t="s">
        <v>130</v>
      </c>
    </row>
    <row r="153" spans="1:65" s="2" customFormat="1" ht="33" customHeight="1">
      <c r="A153" s="35"/>
      <c r="B153" s="36"/>
      <c r="C153" s="174" t="s">
        <v>215</v>
      </c>
      <c r="D153" s="174" t="s">
        <v>132</v>
      </c>
      <c r="E153" s="175" t="s">
        <v>216</v>
      </c>
      <c r="F153" s="176" t="s">
        <v>217</v>
      </c>
      <c r="G153" s="177" t="s">
        <v>218</v>
      </c>
      <c r="H153" s="178">
        <v>31.5</v>
      </c>
      <c r="I153" s="179"/>
      <c r="J153" s="180">
        <f>ROUND(I153*H153,2)</f>
        <v>0</v>
      </c>
      <c r="K153" s="176" t="s">
        <v>136</v>
      </c>
      <c r="L153" s="40"/>
      <c r="M153" s="181" t="s">
        <v>19</v>
      </c>
      <c r="N153" s="182" t="s">
        <v>45</v>
      </c>
      <c r="O153" s="65"/>
      <c r="P153" s="183">
        <f>O153*H153</f>
        <v>0</v>
      </c>
      <c r="Q153" s="183">
        <v>0</v>
      </c>
      <c r="R153" s="183">
        <f>Q153*H153</f>
        <v>0</v>
      </c>
      <c r="S153" s="183">
        <v>0</v>
      </c>
      <c r="T153" s="184">
        <f>S153*H153</f>
        <v>0</v>
      </c>
      <c r="U153" s="35"/>
      <c r="V153" s="35"/>
      <c r="W153" s="35"/>
      <c r="X153" s="35"/>
      <c r="Y153" s="35"/>
      <c r="Z153" s="35"/>
      <c r="AA153" s="35"/>
      <c r="AB153" s="35"/>
      <c r="AC153" s="35"/>
      <c r="AD153" s="35"/>
      <c r="AE153" s="35"/>
      <c r="AR153" s="185" t="s">
        <v>137</v>
      </c>
      <c r="AT153" s="185" t="s">
        <v>132</v>
      </c>
      <c r="AU153" s="185" t="s">
        <v>84</v>
      </c>
      <c r="AY153" s="18" t="s">
        <v>130</v>
      </c>
      <c r="BE153" s="186">
        <f>IF(N153="základní",J153,0)</f>
        <v>0</v>
      </c>
      <c r="BF153" s="186">
        <f>IF(N153="snížená",J153,0)</f>
        <v>0</v>
      </c>
      <c r="BG153" s="186">
        <f>IF(N153="zákl. přenesená",J153,0)</f>
        <v>0</v>
      </c>
      <c r="BH153" s="186">
        <f>IF(N153="sníž. přenesená",J153,0)</f>
        <v>0</v>
      </c>
      <c r="BI153" s="186">
        <f>IF(N153="nulová",J153,0)</f>
        <v>0</v>
      </c>
      <c r="BJ153" s="18" t="s">
        <v>82</v>
      </c>
      <c r="BK153" s="186">
        <f>ROUND(I153*H153,2)</f>
        <v>0</v>
      </c>
      <c r="BL153" s="18" t="s">
        <v>137</v>
      </c>
      <c r="BM153" s="185" t="s">
        <v>200</v>
      </c>
    </row>
    <row r="154" spans="1:65" s="2" customFormat="1" ht="18">
      <c r="A154" s="35"/>
      <c r="B154" s="36"/>
      <c r="C154" s="37"/>
      <c r="D154" s="187" t="s">
        <v>138</v>
      </c>
      <c r="E154" s="37"/>
      <c r="F154" s="188" t="s">
        <v>219</v>
      </c>
      <c r="G154" s="37"/>
      <c r="H154" s="37"/>
      <c r="I154" s="189"/>
      <c r="J154" s="37"/>
      <c r="K154" s="37"/>
      <c r="L154" s="40"/>
      <c r="M154" s="190"/>
      <c r="N154" s="191"/>
      <c r="O154" s="65"/>
      <c r="P154" s="65"/>
      <c r="Q154" s="65"/>
      <c r="R154" s="65"/>
      <c r="S154" s="65"/>
      <c r="T154" s="66"/>
      <c r="U154" s="35"/>
      <c r="V154" s="35"/>
      <c r="W154" s="35"/>
      <c r="X154" s="35"/>
      <c r="Y154" s="35"/>
      <c r="Z154" s="35"/>
      <c r="AA154" s="35"/>
      <c r="AB154" s="35"/>
      <c r="AC154" s="35"/>
      <c r="AD154" s="35"/>
      <c r="AE154" s="35"/>
      <c r="AT154" s="18" t="s">
        <v>138</v>
      </c>
      <c r="AU154" s="18" t="s">
        <v>84</v>
      </c>
    </row>
    <row r="155" spans="1:65" s="2" customFormat="1" ht="10">
      <c r="A155" s="35"/>
      <c r="B155" s="36"/>
      <c r="C155" s="37"/>
      <c r="D155" s="192" t="s">
        <v>140</v>
      </c>
      <c r="E155" s="37"/>
      <c r="F155" s="193" t="s">
        <v>220</v>
      </c>
      <c r="G155" s="37"/>
      <c r="H155" s="37"/>
      <c r="I155" s="189"/>
      <c r="J155" s="37"/>
      <c r="K155" s="37"/>
      <c r="L155" s="40"/>
      <c r="M155" s="190"/>
      <c r="N155" s="191"/>
      <c r="O155" s="65"/>
      <c r="P155" s="65"/>
      <c r="Q155" s="65"/>
      <c r="R155" s="65"/>
      <c r="S155" s="65"/>
      <c r="T155" s="66"/>
      <c r="U155" s="35"/>
      <c r="V155" s="35"/>
      <c r="W155" s="35"/>
      <c r="X155" s="35"/>
      <c r="Y155" s="35"/>
      <c r="Z155" s="35"/>
      <c r="AA155" s="35"/>
      <c r="AB155" s="35"/>
      <c r="AC155" s="35"/>
      <c r="AD155" s="35"/>
      <c r="AE155" s="35"/>
      <c r="AT155" s="18" t="s">
        <v>140</v>
      </c>
      <c r="AU155" s="18" t="s">
        <v>84</v>
      </c>
    </row>
    <row r="156" spans="1:65" s="14" customFormat="1" ht="10">
      <c r="B156" s="204"/>
      <c r="C156" s="205"/>
      <c r="D156" s="187" t="s">
        <v>142</v>
      </c>
      <c r="E156" s="206" t="s">
        <v>19</v>
      </c>
      <c r="F156" s="207" t="s">
        <v>221</v>
      </c>
      <c r="G156" s="205"/>
      <c r="H156" s="208">
        <v>6</v>
      </c>
      <c r="I156" s="209"/>
      <c r="J156" s="205"/>
      <c r="K156" s="205"/>
      <c r="L156" s="210"/>
      <c r="M156" s="211"/>
      <c r="N156" s="212"/>
      <c r="O156" s="212"/>
      <c r="P156" s="212"/>
      <c r="Q156" s="212"/>
      <c r="R156" s="212"/>
      <c r="S156" s="212"/>
      <c r="T156" s="213"/>
      <c r="AT156" s="214" t="s">
        <v>142</v>
      </c>
      <c r="AU156" s="214" t="s">
        <v>84</v>
      </c>
      <c r="AV156" s="14" t="s">
        <v>84</v>
      </c>
      <c r="AW156" s="14" t="s">
        <v>35</v>
      </c>
      <c r="AX156" s="14" t="s">
        <v>74</v>
      </c>
      <c r="AY156" s="214" t="s">
        <v>130</v>
      </c>
    </row>
    <row r="157" spans="1:65" s="14" customFormat="1" ht="10">
      <c r="B157" s="204"/>
      <c r="C157" s="205"/>
      <c r="D157" s="187" t="s">
        <v>142</v>
      </c>
      <c r="E157" s="206" t="s">
        <v>19</v>
      </c>
      <c r="F157" s="207" t="s">
        <v>222</v>
      </c>
      <c r="G157" s="205"/>
      <c r="H157" s="208">
        <v>25.5</v>
      </c>
      <c r="I157" s="209"/>
      <c r="J157" s="205"/>
      <c r="K157" s="205"/>
      <c r="L157" s="210"/>
      <c r="M157" s="211"/>
      <c r="N157" s="212"/>
      <c r="O157" s="212"/>
      <c r="P157" s="212"/>
      <c r="Q157" s="212"/>
      <c r="R157" s="212"/>
      <c r="S157" s="212"/>
      <c r="T157" s="213"/>
      <c r="AT157" s="214" t="s">
        <v>142</v>
      </c>
      <c r="AU157" s="214" t="s">
        <v>84</v>
      </c>
      <c r="AV157" s="14" t="s">
        <v>84</v>
      </c>
      <c r="AW157" s="14" t="s">
        <v>35</v>
      </c>
      <c r="AX157" s="14" t="s">
        <v>74</v>
      </c>
      <c r="AY157" s="214" t="s">
        <v>130</v>
      </c>
    </row>
    <row r="158" spans="1:65" s="15" customFormat="1" ht="10">
      <c r="B158" s="215"/>
      <c r="C158" s="216"/>
      <c r="D158" s="187" t="s">
        <v>142</v>
      </c>
      <c r="E158" s="217" t="s">
        <v>19</v>
      </c>
      <c r="F158" s="218" t="s">
        <v>145</v>
      </c>
      <c r="G158" s="216"/>
      <c r="H158" s="219">
        <v>31.5</v>
      </c>
      <c r="I158" s="220"/>
      <c r="J158" s="216"/>
      <c r="K158" s="216"/>
      <c r="L158" s="221"/>
      <c r="M158" s="222"/>
      <c r="N158" s="223"/>
      <c r="O158" s="223"/>
      <c r="P158" s="223"/>
      <c r="Q158" s="223"/>
      <c r="R158" s="223"/>
      <c r="S158" s="223"/>
      <c r="T158" s="224"/>
      <c r="AT158" s="225" t="s">
        <v>142</v>
      </c>
      <c r="AU158" s="225" t="s">
        <v>84</v>
      </c>
      <c r="AV158" s="15" t="s">
        <v>137</v>
      </c>
      <c r="AW158" s="15" t="s">
        <v>35</v>
      </c>
      <c r="AX158" s="15" t="s">
        <v>82</v>
      </c>
      <c r="AY158" s="225" t="s">
        <v>130</v>
      </c>
    </row>
    <row r="159" spans="1:65" s="2" customFormat="1" ht="33" customHeight="1">
      <c r="A159" s="35"/>
      <c r="B159" s="36"/>
      <c r="C159" s="174" t="s">
        <v>223</v>
      </c>
      <c r="D159" s="174" t="s">
        <v>132</v>
      </c>
      <c r="E159" s="175" t="s">
        <v>224</v>
      </c>
      <c r="F159" s="176" t="s">
        <v>225</v>
      </c>
      <c r="G159" s="177" t="s">
        <v>218</v>
      </c>
      <c r="H159" s="178">
        <v>9</v>
      </c>
      <c r="I159" s="179"/>
      <c r="J159" s="180">
        <f>ROUND(I159*H159,2)</f>
        <v>0</v>
      </c>
      <c r="K159" s="176" t="s">
        <v>136</v>
      </c>
      <c r="L159" s="40"/>
      <c r="M159" s="181" t="s">
        <v>19</v>
      </c>
      <c r="N159" s="182" t="s">
        <v>45</v>
      </c>
      <c r="O159" s="65"/>
      <c r="P159" s="183">
        <f>O159*H159</f>
        <v>0</v>
      </c>
      <c r="Q159" s="183">
        <v>0</v>
      </c>
      <c r="R159" s="183">
        <f>Q159*H159</f>
        <v>0</v>
      </c>
      <c r="S159" s="183">
        <v>0</v>
      </c>
      <c r="T159" s="184">
        <f>S159*H159</f>
        <v>0</v>
      </c>
      <c r="U159" s="35"/>
      <c r="V159" s="35"/>
      <c r="W159" s="35"/>
      <c r="X159" s="35"/>
      <c r="Y159" s="35"/>
      <c r="Z159" s="35"/>
      <c r="AA159" s="35"/>
      <c r="AB159" s="35"/>
      <c r="AC159" s="35"/>
      <c r="AD159" s="35"/>
      <c r="AE159" s="35"/>
      <c r="AR159" s="185" t="s">
        <v>137</v>
      </c>
      <c r="AT159" s="185" t="s">
        <v>132</v>
      </c>
      <c r="AU159" s="185" t="s">
        <v>84</v>
      </c>
      <c r="AY159" s="18" t="s">
        <v>130</v>
      </c>
      <c r="BE159" s="186">
        <f>IF(N159="základní",J159,0)</f>
        <v>0</v>
      </c>
      <c r="BF159" s="186">
        <f>IF(N159="snížená",J159,0)</f>
        <v>0</v>
      </c>
      <c r="BG159" s="186">
        <f>IF(N159="zákl. přenesená",J159,0)</f>
        <v>0</v>
      </c>
      <c r="BH159" s="186">
        <f>IF(N159="sníž. přenesená",J159,0)</f>
        <v>0</v>
      </c>
      <c r="BI159" s="186">
        <f>IF(N159="nulová",J159,0)</f>
        <v>0</v>
      </c>
      <c r="BJ159" s="18" t="s">
        <v>82</v>
      </c>
      <c r="BK159" s="186">
        <f>ROUND(I159*H159,2)</f>
        <v>0</v>
      </c>
      <c r="BL159" s="18" t="s">
        <v>137</v>
      </c>
      <c r="BM159" s="185" t="s">
        <v>215</v>
      </c>
    </row>
    <row r="160" spans="1:65" s="2" customFormat="1" ht="36">
      <c r="A160" s="35"/>
      <c r="B160" s="36"/>
      <c r="C160" s="37"/>
      <c r="D160" s="187" t="s">
        <v>138</v>
      </c>
      <c r="E160" s="37"/>
      <c r="F160" s="188" t="s">
        <v>226</v>
      </c>
      <c r="G160" s="37"/>
      <c r="H160" s="37"/>
      <c r="I160" s="189"/>
      <c r="J160" s="37"/>
      <c r="K160" s="37"/>
      <c r="L160" s="40"/>
      <c r="M160" s="190"/>
      <c r="N160" s="191"/>
      <c r="O160" s="65"/>
      <c r="P160" s="65"/>
      <c r="Q160" s="65"/>
      <c r="R160" s="65"/>
      <c r="S160" s="65"/>
      <c r="T160" s="66"/>
      <c r="U160" s="35"/>
      <c r="V160" s="35"/>
      <c r="W160" s="35"/>
      <c r="X160" s="35"/>
      <c r="Y160" s="35"/>
      <c r="Z160" s="35"/>
      <c r="AA160" s="35"/>
      <c r="AB160" s="35"/>
      <c r="AC160" s="35"/>
      <c r="AD160" s="35"/>
      <c r="AE160" s="35"/>
      <c r="AT160" s="18" t="s">
        <v>138</v>
      </c>
      <c r="AU160" s="18" t="s">
        <v>84</v>
      </c>
    </row>
    <row r="161" spans="1:65" s="2" customFormat="1" ht="10">
      <c r="A161" s="35"/>
      <c r="B161" s="36"/>
      <c r="C161" s="37"/>
      <c r="D161" s="192" t="s">
        <v>140</v>
      </c>
      <c r="E161" s="37"/>
      <c r="F161" s="193" t="s">
        <v>227</v>
      </c>
      <c r="G161" s="37"/>
      <c r="H161" s="37"/>
      <c r="I161" s="189"/>
      <c r="J161" s="37"/>
      <c r="K161" s="37"/>
      <c r="L161" s="40"/>
      <c r="M161" s="190"/>
      <c r="N161" s="191"/>
      <c r="O161" s="65"/>
      <c r="P161" s="65"/>
      <c r="Q161" s="65"/>
      <c r="R161" s="65"/>
      <c r="S161" s="65"/>
      <c r="T161" s="66"/>
      <c r="U161" s="35"/>
      <c r="V161" s="35"/>
      <c r="W161" s="35"/>
      <c r="X161" s="35"/>
      <c r="Y161" s="35"/>
      <c r="Z161" s="35"/>
      <c r="AA161" s="35"/>
      <c r="AB161" s="35"/>
      <c r="AC161" s="35"/>
      <c r="AD161" s="35"/>
      <c r="AE161" s="35"/>
      <c r="AT161" s="18" t="s">
        <v>140</v>
      </c>
      <c r="AU161" s="18" t="s">
        <v>84</v>
      </c>
    </row>
    <row r="162" spans="1:65" s="13" customFormat="1" ht="10">
      <c r="B162" s="194"/>
      <c r="C162" s="195"/>
      <c r="D162" s="187" t="s">
        <v>142</v>
      </c>
      <c r="E162" s="196" t="s">
        <v>19</v>
      </c>
      <c r="F162" s="197" t="s">
        <v>228</v>
      </c>
      <c r="G162" s="195"/>
      <c r="H162" s="196" t="s">
        <v>19</v>
      </c>
      <c r="I162" s="198"/>
      <c r="J162" s="195"/>
      <c r="K162" s="195"/>
      <c r="L162" s="199"/>
      <c r="M162" s="200"/>
      <c r="N162" s="201"/>
      <c r="O162" s="201"/>
      <c r="P162" s="201"/>
      <c r="Q162" s="201"/>
      <c r="R162" s="201"/>
      <c r="S162" s="201"/>
      <c r="T162" s="202"/>
      <c r="AT162" s="203" t="s">
        <v>142</v>
      </c>
      <c r="AU162" s="203" t="s">
        <v>84</v>
      </c>
      <c r="AV162" s="13" t="s">
        <v>82</v>
      </c>
      <c r="AW162" s="13" t="s">
        <v>35</v>
      </c>
      <c r="AX162" s="13" t="s">
        <v>74</v>
      </c>
      <c r="AY162" s="203" t="s">
        <v>130</v>
      </c>
    </row>
    <row r="163" spans="1:65" s="14" customFormat="1" ht="10">
      <c r="B163" s="204"/>
      <c r="C163" s="205"/>
      <c r="D163" s="187" t="s">
        <v>142</v>
      </c>
      <c r="E163" s="206" t="s">
        <v>19</v>
      </c>
      <c r="F163" s="207" t="s">
        <v>229</v>
      </c>
      <c r="G163" s="205"/>
      <c r="H163" s="208">
        <v>3</v>
      </c>
      <c r="I163" s="209"/>
      <c r="J163" s="205"/>
      <c r="K163" s="205"/>
      <c r="L163" s="210"/>
      <c r="M163" s="211"/>
      <c r="N163" s="212"/>
      <c r="O163" s="212"/>
      <c r="P163" s="212"/>
      <c r="Q163" s="212"/>
      <c r="R163" s="212"/>
      <c r="S163" s="212"/>
      <c r="T163" s="213"/>
      <c r="AT163" s="214" t="s">
        <v>142</v>
      </c>
      <c r="AU163" s="214" t="s">
        <v>84</v>
      </c>
      <c r="AV163" s="14" t="s">
        <v>84</v>
      </c>
      <c r="AW163" s="14" t="s">
        <v>35</v>
      </c>
      <c r="AX163" s="14" t="s">
        <v>74</v>
      </c>
      <c r="AY163" s="214" t="s">
        <v>130</v>
      </c>
    </row>
    <row r="164" spans="1:65" s="14" customFormat="1" ht="10">
      <c r="B164" s="204"/>
      <c r="C164" s="205"/>
      <c r="D164" s="187" t="s">
        <v>142</v>
      </c>
      <c r="E164" s="206" t="s">
        <v>19</v>
      </c>
      <c r="F164" s="207" t="s">
        <v>230</v>
      </c>
      <c r="G164" s="205"/>
      <c r="H164" s="208">
        <v>6</v>
      </c>
      <c r="I164" s="209"/>
      <c r="J164" s="205"/>
      <c r="K164" s="205"/>
      <c r="L164" s="210"/>
      <c r="M164" s="211"/>
      <c r="N164" s="212"/>
      <c r="O164" s="212"/>
      <c r="P164" s="212"/>
      <c r="Q164" s="212"/>
      <c r="R164" s="212"/>
      <c r="S164" s="212"/>
      <c r="T164" s="213"/>
      <c r="AT164" s="214" t="s">
        <v>142</v>
      </c>
      <c r="AU164" s="214" t="s">
        <v>84</v>
      </c>
      <c r="AV164" s="14" t="s">
        <v>84</v>
      </c>
      <c r="AW164" s="14" t="s">
        <v>35</v>
      </c>
      <c r="AX164" s="14" t="s">
        <v>74</v>
      </c>
      <c r="AY164" s="214" t="s">
        <v>130</v>
      </c>
    </row>
    <row r="165" spans="1:65" s="15" customFormat="1" ht="10">
      <c r="B165" s="215"/>
      <c r="C165" s="216"/>
      <c r="D165" s="187" t="s">
        <v>142</v>
      </c>
      <c r="E165" s="217" t="s">
        <v>19</v>
      </c>
      <c r="F165" s="218" t="s">
        <v>145</v>
      </c>
      <c r="G165" s="216"/>
      <c r="H165" s="219">
        <v>9</v>
      </c>
      <c r="I165" s="220"/>
      <c r="J165" s="216"/>
      <c r="K165" s="216"/>
      <c r="L165" s="221"/>
      <c r="M165" s="222"/>
      <c r="N165" s="223"/>
      <c r="O165" s="223"/>
      <c r="P165" s="223"/>
      <c r="Q165" s="223"/>
      <c r="R165" s="223"/>
      <c r="S165" s="223"/>
      <c r="T165" s="224"/>
      <c r="AT165" s="225" t="s">
        <v>142</v>
      </c>
      <c r="AU165" s="225" t="s">
        <v>84</v>
      </c>
      <c r="AV165" s="15" t="s">
        <v>137</v>
      </c>
      <c r="AW165" s="15" t="s">
        <v>35</v>
      </c>
      <c r="AX165" s="15" t="s">
        <v>82</v>
      </c>
      <c r="AY165" s="225" t="s">
        <v>130</v>
      </c>
    </row>
    <row r="166" spans="1:65" s="2" customFormat="1" ht="33" customHeight="1">
      <c r="A166" s="35"/>
      <c r="B166" s="36"/>
      <c r="C166" s="174" t="s">
        <v>231</v>
      </c>
      <c r="D166" s="174" t="s">
        <v>132</v>
      </c>
      <c r="E166" s="175" t="s">
        <v>232</v>
      </c>
      <c r="F166" s="176" t="s">
        <v>233</v>
      </c>
      <c r="G166" s="177" t="s">
        <v>218</v>
      </c>
      <c r="H166" s="178">
        <v>196</v>
      </c>
      <c r="I166" s="179"/>
      <c r="J166" s="180">
        <f>ROUND(I166*H166,2)</f>
        <v>0</v>
      </c>
      <c r="K166" s="176" t="s">
        <v>136</v>
      </c>
      <c r="L166" s="40"/>
      <c r="M166" s="181" t="s">
        <v>19</v>
      </c>
      <c r="N166" s="182" t="s">
        <v>45</v>
      </c>
      <c r="O166" s="65"/>
      <c r="P166" s="183">
        <f>O166*H166</f>
        <v>0</v>
      </c>
      <c r="Q166" s="183">
        <v>0</v>
      </c>
      <c r="R166" s="183">
        <f>Q166*H166</f>
        <v>0</v>
      </c>
      <c r="S166" s="183">
        <v>0</v>
      </c>
      <c r="T166" s="184">
        <f>S166*H166</f>
        <v>0</v>
      </c>
      <c r="U166" s="35"/>
      <c r="V166" s="35"/>
      <c r="W166" s="35"/>
      <c r="X166" s="35"/>
      <c r="Y166" s="35"/>
      <c r="Z166" s="35"/>
      <c r="AA166" s="35"/>
      <c r="AB166" s="35"/>
      <c r="AC166" s="35"/>
      <c r="AD166" s="35"/>
      <c r="AE166" s="35"/>
      <c r="AR166" s="185" t="s">
        <v>137</v>
      </c>
      <c r="AT166" s="185" t="s">
        <v>132</v>
      </c>
      <c r="AU166" s="185" t="s">
        <v>84</v>
      </c>
      <c r="AY166" s="18" t="s">
        <v>130</v>
      </c>
      <c r="BE166" s="186">
        <f>IF(N166="základní",J166,0)</f>
        <v>0</v>
      </c>
      <c r="BF166" s="186">
        <f>IF(N166="snížená",J166,0)</f>
        <v>0</v>
      </c>
      <c r="BG166" s="186">
        <f>IF(N166="zákl. přenesená",J166,0)</f>
        <v>0</v>
      </c>
      <c r="BH166" s="186">
        <f>IF(N166="sníž. přenesená",J166,0)</f>
        <v>0</v>
      </c>
      <c r="BI166" s="186">
        <f>IF(N166="nulová",J166,0)</f>
        <v>0</v>
      </c>
      <c r="BJ166" s="18" t="s">
        <v>82</v>
      </c>
      <c r="BK166" s="186">
        <f>ROUND(I166*H166,2)</f>
        <v>0</v>
      </c>
      <c r="BL166" s="18" t="s">
        <v>137</v>
      </c>
      <c r="BM166" s="185" t="s">
        <v>231</v>
      </c>
    </row>
    <row r="167" spans="1:65" s="2" customFormat="1" ht="27">
      <c r="A167" s="35"/>
      <c r="B167" s="36"/>
      <c r="C167" s="37"/>
      <c r="D167" s="187" t="s">
        <v>138</v>
      </c>
      <c r="E167" s="37"/>
      <c r="F167" s="188" t="s">
        <v>234</v>
      </c>
      <c r="G167" s="37"/>
      <c r="H167" s="37"/>
      <c r="I167" s="189"/>
      <c r="J167" s="37"/>
      <c r="K167" s="37"/>
      <c r="L167" s="40"/>
      <c r="M167" s="190"/>
      <c r="N167" s="191"/>
      <c r="O167" s="65"/>
      <c r="P167" s="65"/>
      <c r="Q167" s="65"/>
      <c r="R167" s="65"/>
      <c r="S167" s="65"/>
      <c r="T167" s="66"/>
      <c r="U167" s="35"/>
      <c r="V167" s="35"/>
      <c r="W167" s="35"/>
      <c r="X167" s="35"/>
      <c r="Y167" s="35"/>
      <c r="Z167" s="35"/>
      <c r="AA167" s="35"/>
      <c r="AB167" s="35"/>
      <c r="AC167" s="35"/>
      <c r="AD167" s="35"/>
      <c r="AE167" s="35"/>
      <c r="AT167" s="18" t="s">
        <v>138</v>
      </c>
      <c r="AU167" s="18" t="s">
        <v>84</v>
      </c>
    </row>
    <row r="168" spans="1:65" s="2" customFormat="1" ht="10">
      <c r="A168" s="35"/>
      <c r="B168" s="36"/>
      <c r="C168" s="37"/>
      <c r="D168" s="192" t="s">
        <v>140</v>
      </c>
      <c r="E168" s="37"/>
      <c r="F168" s="193" t="s">
        <v>235</v>
      </c>
      <c r="G168" s="37"/>
      <c r="H168" s="37"/>
      <c r="I168" s="189"/>
      <c r="J168" s="37"/>
      <c r="K168" s="37"/>
      <c r="L168" s="40"/>
      <c r="M168" s="190"/>
      <c r="N168" s="191"/>
      <c r="O168" s="65"/>
      <c r="P168" s="65"/>
      <c r="Q168" s="65"/>
      <c r="R168" s="65"/>
      <c r="S168" s="65"/>
      <c r="T168" s="66"/>
      <c r="U168" s="35"/>
      <c r="V168" s="35"/>
      <c r="W168" s="35"/>
      <c r="X168" s="35"/>
      <c r="Y168" s="35"/>
      <c r="Z168" s="35"/>
      <c r="AA168" s="35"/>
      <c r="AB168" s="35"/>
      <c r="AC168" s="35"/>
      <c r="AD168" s="35"/>
      <c r="AE168" s="35"/>
      <c r="AT168" s="18" t="s">
        <v>140</v>
      </c>
      <c r="AU168" s="18" t="s">
        <v>84</v>
      </c>
    </row>
    <row r="169" spans="1:65" s="13" customFormat="1" ht="10">
      <c r="B169" s="194"/>
      <c r="C169" s="195"/>
      <c r="D169" s="187" t="s">
        <v>142</v>
      </c>
      <c r="E169" s="196" t="s">
        <v>19</v>
      </c>
      <c r="F169" s="197" t="s">
        <v>236</v>
      </c>
      <c r="G169" s="195"/>
      <c r="H169" s="196" t="s">
        <v>19</v>
      </c>
      <c r="I169" s="198"/>
      <c r="J169" s="195"/>
      <c r="K169" s="195"/>
      <c r="L169" s="199"/>
      <c r="M169" s="200"/>
      <c r="N169" s="201"/>
      <c r="O169" s="201"/>
      <c r="P169" s="201"/>
      <c r="Q169" s="201"/>
      <c r="R169" s="201"/>
      <c r="S169" s="201"/>
      <c r="T169" s="202"/>
      <c r="AT169" s="203" t="s">
        <v>142</v>
      </c>
      <c r="AU169" s="203" t="s">
        <v>84</v>
      </c>
      <c r="AV169" s="13" t="s">
        <v>82</v>
      </c>
      <c r="AW169" s="13" t="s">
        <v>35</v>
      </c>
      <c r="AX169" s="13" t="s">
        <v>74</v>
      </c>
      <c r="AY169" s="203" t="s">
        <v>130</v>
      </c>
    </row>
    <row r="170" spans="1:65" s="14" customFormat="1" ht="10">
      <c r="B170" s="204"/>
      <c r="C170" s="205"/>
      <c r="D170" s="187" t="s">
        <v>142</v>
      </c>
      <c r="E170" s="206" t="s">
        <v>19</v>
      </c>
      <c r="F170" s="207" t="s">
        <v>237</v>
      </c>
      <c r="G170" s="205"/>
      <c r="H170" s="208">
        <v>196</v>
      </c>
      <c r="I170" s="209"/>
      <c r="J170" s="205"/>
      <c r="K170" s="205"/>
      <c r="L170" s="210"/>
      <c r="M170" s="211"/>
      <c r="N170" s="212"/>
      <c r="O170" s="212"/>
      <c r="P170" s="212"/>
      <c r="Q170" s="212"/>
      <c r="R170" s="212"/>
      <c r="S170" s="212"/>
      <c r="T170" s="213"/>
      <c r="AT170" s="214" t="s">
        <v>142</v>
      </c>
      <c r="AU170" s="214" t="s">
        <v>84</v>
      </c>
      <c r="AV170" s="14" t="s">
        <v>84</v>
      </c>
      <c r="AW170" s="14" t="s">
        <v>35</v>
      </c>
      <c r="AX170" s="14" t="s">
        <v>74</v>
      </c>
      <c r="AY170" s="214" t="s">
        <v>130</v>
      </c>
    </row>
    <row r="171" spans="1:65" s="15" customFormat="1" ht="10">
      <c r="B171" s="215"/>
      <c r="C171" s="216"/>
      <c r="D171" s="187" t="s">
        <v>142</v>
      </c>
      <c r="E171" s="217" t="s">
        <v>19</v>
      </c>
      <c r="F171" s="218" t="s">
        <v>145</v>
      </c>
      <c r="G171" s="216"/>
      <c r="H171" s="219">
        <v>196</v>
      </c>
      <c r="I171" s="220"/>
      <c r="J171" s="216"/>
      <c r="K171" s="216"/>
      <c r="L171" s="221"/>
      <c r="M171" s="222"/>
      <c r="N171" s="223"/>
      <c r="O171" s="223"/>
      <c r="P171" s="223"/>
      <c r="Q171" s="223"/>
      <c r="R171" s="223"/>
      <c r="S171" s="223"/>
      <c r="T171" s="224"/>
      <c r="AT171" s="225" t="s">
        <v>142</v>
      </c>
      <c r="AU171" s="225" t="s">
        <v>84</v>
      </c>
      <c r="AV171" s="15" t="s">
        <v>137</v>
      </c>
      <c r="AW171" s="15" t="s">
        <v>35</v>
      </c>
      <c r="AX171" s="15" t="s">
        <v>82</v>
      </c>
      <c r="AY171" s="225" t="s">
        <v>130</v>
      </c>
    </row>
    <row r="172" spans="1:65" s="2" customFormat="1" ht="33" customHeight="1">
      <c r="A172" s="35"/>
      <c r="B172" s="36"/>
      <c r="C172" s="174" t="s">
        <v>8</v>
      </c>
      <c r="D172" s="174" t="s">
        <v>132</v>
      </c>
      <c r="E172" s="175" t="s">
        <v>238</v>
      </c>
      <c r="F172" s="176" t="s">
        <v>239</v>
      </c>
      <c r="G172" s="177" t="s">
        <v>218</v>
      </c>
      <c r="H172" s="178">
        <v>1.952</v>
      </c>
      <c r="I172" s="179"/>
      <c r="J172" s="180">
        <f>ROUND(I172*H172,2)</f>
        <v>0</v>
      </c>
      <c r="K172" s="176" t="s">
        <v>136</v>
      </c>
      <c r="L172" s="40"/>
      <c r="M172" s="181" t="s">
        <v>19</v>
      </c>
      <c r="N172" s="182" t="s">
        <v>45</v>
      </c>
      <c r="O172" s="65"/>
      <c r="P172" s="183">
        <f>O172*H172</f>
        <v>0</v>
      </c>
      <c r="Q172" s="183">
        <v>0</v>
      </c>
      <c r="R172" s="183">
        <f>Q172*H172</f>
        <v>0</v>
      </c>
      <c r="S172" s="183">
        <v>0</v>
      </c>
      <c r="T172" s="184">
        <f>S172*H172</f>
        <v>0</v>
      </c>
      <c r="U172" s="35"/>
      <c r="V172" s="35"/>
      <c r="W172" s="35"/>
      <c r="X172" s="35"/>
      <c r="Y172" s="35"/>
      <c r="Z172" s="35"/>
      <c r="AA172" s="35"/>
      <c r="AB172" s="35"/>
      <c r="AC172" s="35"/>
      <c r="AD172" s="35"/>
      <c r="AE172" s="35"/>
      <c r="AR172" s="185" t="s">
        <v>137</v>
      </c>
      <c r="AT172" s="185" t="s">
        <v>132</v>
      </c>
      <c r="AU172" s="185" t="s">
        <v>84</v>
      </c>
      <c r="AY172" s="18" t="s">
        <v>130</v>
      </c>
      <c r="BE172" s="186">
        <f>IF(N172="základní",J172,0)</f>
        <v>0</v>
      </c>
      <c r="BF172" s="186">
        <f>IF(N172="snížená",J172,0)</f>
        <v>0</v>
      </c>
      <c r="BG172" s="186">
        <f>IF(N172="zákl. přenesená",J172,0)</f>
        <v>0</v>
      </c>
      <c r="BH172" s="186">
        <f>IF(N172="sníž. přenesená",J172,0)</f>
        <v>0</v>
      </c>
      <c r="BI172" s="186">
        <f>IF(N172="nulová",J172,0)</f>
        <v>0</v>
      </c>
      <c r="BJ172" s="18" t="s">
        <v>82</v>
      </c>
      <c r="BK172" s="186">
        <f>ROUND(I172*H172,2)</f>
        <v>0</v>
      </c>
      <c r="BL172" s="18" t="s">
        <v>137</v>
      </c>
      <c r="BM172" s="185" t="s">
        <v>240</v>
      </c>
    </row>
    <row r="173" spans="1:65" s="2" customFormat="1" ht="27">
      <c r="A173" s="35"/>
      <c r="B173" s="36"/>
      <c r="C173" s="37"/>
      <c r="D173" s="187" t="s">
        <v>138</v>
      </c>
      <c r="E173" s="37"/>
      <c r="F173" s="188" t="s">
        <v>241</v>
      </c>
      <c r="G173" s="37"/>
      <c r="H173" s="37"/>
      <c r="I173" s="189"/>
      <c r="J173" s="37"/>
      <c r="K173" s="37"/>
      <c r="L173" s="40"/>
      <c r="M173" s="190"/>
      <c r="N173" s="191"/>
      <c r="O173" s="65"/>
      <c r="P173" s="65"/>
      <c r="Q173" s="65"/>
      <c r="R173" s="65"/>
      <c r="S173" s="65"/>
      <c r="T173" s="66"/>
      <c r="U173" s="35"/>
      <c r="V173" s="35"/>
      <c r="W173" s="35"/>
      <c r="X173" s="35"/>
      <c r="Y173" s="35"/>
      <c r="Z173" s="35"/>
      <c r="AA173" s="35"/>
      <c r="AB173" s="35"/>
      <c r="AC173" s="35"/>
      <c r="AD173" s="35"/>
      <c r="AE173" s="35"/>
      <c r="AT173" s="18" t="s">
        <v>138</v>
      </c>
      <c r="AU173" s="18" t="s">
        <v>84</v>
      </c>
    </row>
    <row r="174" spans="1:65" s="2" customFormat="1" ht="10">
      <c r="A174" s="35"/>
      <c r="B174" s="36"/>
      <c r="C174" s="37"/>
      <c r="D174" s="192" t="s">
        <v>140</v>
      </c>
      <c r="E174" s="37"/>
      <c r="F174" s="193" t="s">
        <v>242</v>
      </c>
      <c r="G174" s="37"/>
      <c r="H174" s="37"/>
      <c r="I174" s="189"/>
      <c r="J174" s="37"/>
      <c r="K174" s="37"/>
      <c r="L174" s="40"/>
      <c r="M174" s="190"/>
      <c r="N174" s="191"/>
      <c r="O174" s="65"/>
      <c r="P174" s="65"/>
      <c r="Q174" s="65"/>
      <c r="R174" s="65"/>
      <c r="S174" s="65"/>
      <c r="T174" s="66"/>
      <c r="U174" s="35"/>
      <c r="V174" s="35"/>
      <c r="W174" s="35"/>
      <c r="X174" s="35"/>
      <c r="Y174" s="35"/>
      <c r="Z174" s="35"/>
      <c r="AA174" s="35"/>
      <c r="AB174" s="35"/>
      <c r="AC174" s="35"/>
      <c r="AD174" s="35"/>
      <c r="AE174" s="35"/>
      <c r="AT174" s="18" t="s">
        <v>140</v>
      </c>
      <c r="AU174" s="18" t="s">
        <v>84</v>
      </c>
    </row>
    <row r="175" spans="1:65" s="13" customFormat="1" ht="10">
      <c r="B175" s="194"/>
      <c r="C175" s="195"/>
      <c r="D175" s="187" t="s">
        <v>142</v>
      </c>
      <c r="E175" s="196" t="s">
        <v>19</v>
      </c>
      <c r="F175" s="197" t="s">
        <v>243</v>
      </c>
      <c r="G175" s="195"/>
      <c r="H175" s="196" t="s">
        <v>19</v>
      </c>
      <c r="I175" s="198"/>
      <c r="J175" s="195"/>
      <c r="K175" s="195"/>
      <c r="L175" s="199"/>
      <c r="M175" s="200"/>
      <c r="N175" s="201"/>
      <c r="O175" s="201"/>
      <c r="P175" s="201"/>
      <c r="Q175" s="201"/>
      <c r="R175" s="201"/>
      <c r="S175" s="201"/>
      <c r="T175" s="202"/>
      <c r="AT175" s="203" t="s">
        <v>142</v>
      </c>
      <c r="AU175" s="203" t="s">
        <v>84</v>
      </c>
      <c r="AV175" s="13" t="s">
        <v>82</v>
      </c>
      <c r="AW175" s="13" t="s">
        <v>35</v>
      </c>
      <c r="AX175" s="13" t="s">
        <v>74</v>
      </c>
      <c r="AY175" s="203" t="s">
        <v>130</v>
      </c>
    </row>
    <row r="176" spans="1:65" s="14" customFormat="1" ht="10">
      <c r="B176" s="204"/>
      <c r="C176" s="205"/>
      <c r="D176" s="187" t="s">
        <v>142</v>
      </c>
      <c r="E176" s="206" t="s">
        <v>19</v>
      </c>
      <c r="F176" s="207" t="s">
        <v>244</v>
      </c>
      <c r="G176" s="205"/>
      <c r="H176" s="208">
        <v>1.952</v>
      </c>
      <c r="I176" s="209"/>
      <c r="J176" s="205"/>
      <c r="K176" s="205"/>
      <c r="L176" s="210"/>
      <c r="M176" s="211"/>
      <c r="N176" s="212"/>
      <c r="O176" s="212"/>
      <c r="P176" s="212"/>
      <c r="Q176" s="212"/>
      <c r="R176" s="212"/>
      <c r="S176" s="212"/>
      <c r="T176" s="213"/>
      <c r="AT176" s="214" t="s">
        <v>142</v>
      </c>
      <c r="AU176" s="214" t="s">
        <v>84</v>
      </c>
      <c r="AV176" s="14" t="s">
        <v>84</v>
      </c>
      <c r="AW176" s="14" t="s">
        <v>35</v>
      </c>
      <c r="AX176" s="14" t="s">
        <v>74</v>
      </c>
      <c r="AY176" s="214" t="s">
        <v>130</v>
      </c>
    </row>
    <row r="177" spans="1:65" s="15" customFormat="1" ht="10">
      <c r="B177" s="215"/>
      <c r="C177" s="216"/>
      <c r="D177" s="187" t="s">
        <v>142</v>
      </c>
      <c r="E177" s="217" t="s">
        <v>19</v>
      </c>
      <c r="F177" s="218" t="s">
        <v>145</v>
      </c>
      <c r="G177" s="216"/>
      <c r="H177" s="219">
        <v>1.952</v>
      </c>
      <c r="I177" s="220"/>
      <c r="J177" s="216"/>
      <c r="K177" s="216"/>
      <c r="L177" s="221"/>
      <c r="M177" s="222"/>
      <c r="N177" s="223"/>
      <c r="O177" s="223"/>
      <c r="P177" s="223"/>
      <c r="Q177" s="223"/>
      <c r="R177" s="223"/>
      <c r="S177" s="223"/>
      <c r="T177" s="224"/>
      <c r="AT177" s="225" t="s">
        <v>142</v>
      </c>
      <c r="AU177" s="225" t="s">
        <v>84</v>
      </c>
      <c r="AV177" s="15" t="s">
        <v>137</v>
      </c>
      <c r="AW177" s="15" t="s">
        <v>35</v>
      </c>
      <c r="AX177" s="15" t="s">
        <v>82</v>
      </c>
      <c r="AY177" s="225" t="s">
        <v>130</v>
      </c>
    </row>
    <row r="178" spans="1:65" s="2" customFormat="1" ht="37.75" customHeight="1">
      <c r="A178" s="35"/>
      <c r="B178" s="36"/>
      <c r="C178" s="174" t="s">
        <v>240</v>
      </c>
      <c r="D178" s="174" t="s">
        <v>132</v>
      </c>
      <c r="E178" s="175" t="s">
        <v>245</v>
      </c>
      <c r="F178" s="176" t="s">
        <v>246</v>
      </c>
      <c r="G178" s="177" t="s">
        <v>218</v>
      </c>
      <c r="H178" s="178">
        <v>36.6</v>
      </c>
      <c r="I178" s="179"/>
      <c r="J178" s="180">
        <f>ROUND(I178*H178,2)</f>
        <v>0</v>
      </c>
      <c r="K178" s="176" t="s">
        <v>136</v>
      </c>
      <c r="L178" s="40"/>
      <c r="M178" s="181" t="s">
        <v>19</v>
      </c>
      <c r="N178" s="182" t="s">
        <v>45</v>
      </c>
      <c r="O178" s="65"/>
      <c r="P178" s="183">
        <f>O178*H178</f>
        <v>0</v>
      </c>
      <c r="Q178" s="183">
        <v>0</v>
      </c>
      <c r="R178" s="183">
        <f>Q178*H178</f>
        <v>0</v>
      </c>
      <c r="S178" s="183">
        <v>0</v>
      </c>
      <c r="T178" s="184">
        <f>S178*H178</f>
        <v>0</v>
      </c>
      <c r="U178" s="35"/>
      <c r="V178" s="35"/>
      <c r="W178" s="35"/>
      <c r="X178" s="35"/>
      <c r="Y178" s="35"/>
      <c r="Z178" s="35"/>
      <c r="AA178" s="35"/>
      <c r="AB178" s="35"/>
      <c r="AC178" s="35"/>
      <c r="AD178" s="35"/>
      <c r="AE178" s="35"/>
      <c r="AR178" s="185" t="s">
        <v>137</v>
      </c>
      <c r="AT178" s="185" t="s">
        <v>132</v>
      </c>
      <c r="AU178" s="185" t="s">
        <v>84</v>
      </c>
      <c r="AY178" s="18" t="s">
        <v>130</v>
      </c>
      <c r="BE178" s="186">
        <f>IF(N178="základní",J178,0)</f>
        <v>0</v>
      </c>
      <c r="BF178" s="186">
        <f>IF(N178="snížená",J178,0)</f>
        <v>0</v>
      </c>
      <c r="BG178" s="186">
        <f>IF(N178="zákl. přenesená",J178,0)</f>
        <v>0</v>
      </c>
      <c r="BH178" s="186">
        <f>IF(N178="sníž. přenesená",J178,0)</f>
        <v>0</v>
      </c>
      <c r="BI178" s="186">
        <f>IF(N178="nulová",J178,0)</f>
        <v>0</v>
      </c>
      <c r="BJ178" s="18" t="s">
        <v>82</v>
      </c>
      <c r="BK178" s="186">
        <f>ROUND(I178*H178,2)</f>
        <v>0</v>
      </c>
      <c r="BL178" s="18" t="s">
        <v>137</v>
      </c>
      <c r="BM178" s="185" t="s">
        <v>247</v>
      </c>
    </row>
    <row r="179" spans="1:65" s="2" customFormat="1" ht="36">
      <c r="A179" s="35"/>
      <c r="B179" s="36"/>
      <c r="C179" s="37"/>
      <c r="D179" s="187" t="s">
        <v>138</v>
      </c>
      <c r="E179" s="37"/>
      <c r="F179" s="188" t="s">
        <v>248</v>
      </c>
      <c r="G179" s="37"/>
      <c r="H179" s="37"/>
      <c r="I179" s="189"/>
      <c r="J179" s="37"/>
      <c r="K179" s="37"/>
      <c r="L179" s="40"/>
      <c r="M179" s="190"/>
      <c r="N179" s="191"/>
      <c r="O179" s="65"/>
      <c r="P179" s="65"/>
      <c r="Q179" s="65"/>
      <c r="R179" s="65"/>
      <c r="S179" s="65"/>
      <c r="T179" s="66"/>
      <c r="U179" s="35"/>
      <c r="V179" s="35"/>
      <c r="W179" s="35"/>
      <c r="X179" s="35"/>
      <c r="Y179" s="35"/>
      <c r="Z179" s="35"/>
      <c r="AA179" s="35"/>
      <c r="AB179" s="35"/>
      <c r="AC179" s="35"/>
      <c r="AD179" s="35"/>
      <c r="AE179" s="35"/>
      <c r="AT179" s="18" t="s">
        <v>138</v>
      </c>
      <c r="AU179" s="18" t="s">
        <v>84</v>
      </c>
    </row>
    <row r="180" spans="1:65" s="2" customFormat="1" ht="10">
      <c r="A180" s="35"/>
      <c r="B180" s="36"/>
      <c r="C180" s="37"/>
      <c r="D180" s="192" t="s">
        <v>140</v>
      </c>
      <c r="E180" s="37"/>
      <c r="F180" s="193" t="s">
        <v>249</v>
      </c>
      <c r="G180" s="37"/>
      <c r="H180" s="37"/>
      <c r="I180" s="189"/>
      <c r="J180" s="37"/>
      <c r="K180" s="37"/>
      <c r="L180" s="40"/>
      <c r="M180" s="190"/>
      <c r="N180" s="191"/>
      <c r="O180" s="65"/>
      <c r="P180" s="65"/>
      <c r="Q180" s="65"/>
      <c r="R180" s="65"/>
      <c r="S180" s="65"/>
      <c r="T180" s="66"/>
      <c r="U180" s="35"/>
      <c r="V180" s="35"/>
      <c r="W180" s="35"/>
      <c r="X180" s="35"/>
      <c r="Y180" s="35"/>
      <c r="Z180" s="35"/>
      <c r="AA180" s="35"/>
      <c r="AB180" s="35"/>
      <c r="AC180" s="35"/>
      <c r="AD180" s="35"/>
      <c r="AE180" s="35"/>
      <c r="AT180" s="18" t="s">
        <v>140</v>
      </c>
      <c r="AU180" s="18" t="s">
        <v>84</v>
      </c>
    </row>
    <row r="181" spans="1:65" s="14" customFormat="1" ht="10">
      <c r="B181" s="204"/>
      <c r="C181" s="205"/>
      <c r="D181" s="187" t="s">
        <v>142</v>
      </c>
      <c r="E181" s="206" t="s">
        <v>19</v>
      </c>
      <c r="F181" s="207" t="s">
        <v>250</v>
      </c>
      <c r="G181" s="205"/>
      <c r="H181" s="208">
        <v>6</v>
      </c>
      <c r="I181" s="209"/>
      <c r="J181" s="205"/>
      <c r="K181" s="205"/>
      <c r="L181" s="210"/>
      <c r="M181" s="211"/>
      <c r="N181" s="212"/>
      <c r="O181" s="212"/>
      <c r="P181" s="212"/>
      <c r="Q181" s="212"/>
      <c r="R181" s="212"/>
      <c r="S181" s="212"/>
      <c r="T181" s="213"/>
      <c r="AT181" s="214" t="s">
        <v>142</v>
      </c>
      <c r="AU181" s="214" t="s">
        <v>84</v>
      </c>
      <c r="AV181" s="14" t="s">
        <v>84</v>
      </c>
      <c r="AW181" s="14" t="s">
        <v>35</v>
      </c>
      <c r="AX181" s="14" t="s">
        <v>74</v>
      </c>
      <c r="AY181" s="214" t="s">
        <v>130</v>
      </c>
    </row>
    <row r="182" spans="1:65" s="14" customFormat="1" ht="10">
      <c r="B182" s="204"/>
      <c r="C182" s="205"/>
      <c r="D182" s="187" t="s">
        <v>142</v>
      </c>
      <c r="E182" s="206" t="s">
        <v>19</v>
      </c>
      <c r="F182" s="207" t="s">
        <v>251</v>
      </c>
      <c r="G182" s="205"/>
      <c r="H182" s="208">
        <v>30.6</v>
      </c>
      <c r="I182" s="209"/>
      <c r="J182" s="205"/>
      <c r="K182" s="205"/>
      <c r="L182" s="210"/>
      <c r="M182" s="211"/>
      <c r="N182" s="212"/>
      <c r="O182" s="212"/>
      <c r="P182" s="212"/>
      <c r="Q182" s="212"/>
      <c r="R182" s="212"/>
      <c r="S182" s="212"/>
      <c r="T182" s="213"/>
      <c r="AT182" s="214" t="s">
        <v>142</v>
      </c>
      <c r="AU182" s="214" t="s">
        <v>84</v>
      </c>
      <c r="AV182" s="14" t="s">
        <v>84</v>
      </c>
      <c r="AW182" s="14" t="s">
        <v>35</v>
      </c>
      <c r="AX182" s="14" t="s">
        <v>74</v>
      </c>
      <c r="AY182" s="214" t="s">
        <v>130</v>
      </c>
    </row>
    <row r="183" spans="1:65" s="15" customFormat="1" ht="10">
      <c r="B183" s="215"/>
      <c r="C183" s="216"/>
      <c r="D183" s="187" t="s">
        <v>142</v>
      </c>
      <c r="E183" s="217" t="s">
        <v>19</v>
      </c>
      <c r="F183" s="218" t="s">
        <v>145</v>
      </c>
      <c r="G183" s="216"/>
      <c r="H183" s="219">
        <v>36.6</v>
      </c>
      <c r="I183" s="220"/>
      <c r="J183" s="216"/>
      <c r="K183" s="216"/>
      <c r="L183" s="221"/>
      <c r="M183" s="222"/>
      <c r="N183" s="223"/>
      <c r="O183" s="223"/>
      <c r="P183" s="223"/>
      <c r="Q183" s="223"/>
      <c r="R183" s="223"/>
      <c r="S183" s="223"/>
      <c r="T183" s="224"/>
      <c r="AT183" s="225" t="s">
        <v>142</v>
      </c>
      <c r="AU183" s="225" t="s">
        <v>84</v>
      </c>
      <c r="AV183" s="15" t="s">
        <v>137</v>
      </c>
      <c r="AW183" s="15" t="s">
        <v>35</v>
      </c>
      <c r="AX183" s="15" t="s">
        <v>82</v>
      </c>
      <c r="AY183" s="225" t="s">
        <v>130</v>
      </c>
    </row>
    <row r="184" spans="1:65" s="2" customFormat="1" ht="37.75" customHeight="1">
      <c r="A184" s="35"/>
      <c r="B184" s="36"/>
      <c r="C184" s="174" t="s">
        <v>252</v>
      </c>
      <c r="D184" s="174" t="s">
        <v>132</v>
      </c>
      <c r="E184" s="175" t="s">
        <v>253</v>
      </c>
      <c r="F184" s="176" t="s">
        <v>254</v>
      </c>
      <c r="G184" s="177" t="s">
        <v>218</v>
      </c>
      <c r="H184" s="178">
        <v>176.352</v>
      </c>
      <c r="I184" s="179"/>
      <c r="J184" s="180">
        <f>ROUND(I184*H184,2)</f>
        <v>0</v>
      </c>
      <c r="K184" s="176" t="s">
        <v>136</v>
      </c>
      <c r="L184" s="40"/>
      <c r="M184" s="181" t="s">
        <v>19</v>
      </c>
      <c r="N184" s="182" t="s">
        <v>45</v>
      </c>
      <c r="O184" s="65"/>
      <c r="P184" s="183">
        <f>O184*H184</f>
        <v>0</v>
      </c>
      <c r="Q184" s="183">
        <v>0</v>
      </c>
      <c r="R184" s="183">
        <f>Q184*H184</f>
        <v>0</v>
      </c>
      <c r="S184" s="183">
        <v>0</v>
      </c>
      <c r="T184" s="184">
        <f>S184*H184</f>
        <v>0</v>
      </c>
      <c r="U184" s="35"/>
      <c r="V184" s="35"/>
      <c r="W184" s="35"/>
      <c r="X184" s="35"/>
      <c r="Y184" s="35"/>
      <c r="Z184" s="35"/>
      <c r="AA184" s="35"/>
      <c r="AB184" s="35"/>
      <c r="AC184" s="35"/>
      <c r="AD184" s="35"/>
      <c r="AE184" s="35"/>
      <c r="AR184" s="185" t="s">
        <v>137</v>
      </c>
      <c r="AT184" s="185" t="s">
        <v>132</v>
      </c>
      <c r="AU184" s="185" t="s">
        <v>84</v>
      </c>
      <c r="AY184" s="18" t="s">
        <v>130</v>
      </c>
      <c r="BE184" s="186">
        <f>IF(N184="základní",J184,0)</f>
        <v>0</v>
      </c>
      <c r="BF184" s="186">
        <f>IF(N184="snížená",J184,0)</f>
        <v>0</v>
      </c>
      <c r="BG184" s="186">
        <f>IF(N184="zákl. přenesená",J184,0)</f>
        <v>0</v>
      </c>
      <c r="BH184" s="186">
        <f>IF(N184="sníž. přenesená",J184,0)</f>
        <v>0</v>
      </c>
      <c r="BI184" s="186">
        <f>IF(N184="nulová",J184,0)</f>
        <v>0</v>
      </c>
      <c r="BJ184" s="18" t="s">
        <v>82</v>
      </c>
      <c r="BK184" s="186">
        <f>ROUND(I184*H184,2)</f>
        <v>0</v>
      </c>
      <c r="BL184" s="18" t="s">
        <v>137</v>
      </c>
      <c r="BM184" s="185" t="s">
        <v>255</v>
      </c>
    </row>
    <row r="185" spans="1:65" s="2" customFormat="1" ht="36">
      <c r="A185" s="35"/>
      <c r="B185" s="36"/>
      <c r="C185" s="37"/>
      <c r="D185" s="187" t="s">
        <v>138</v>
      </c>
      <c r="E185" s="37"/>
      <c r="F185" s="188" t="s">
        <v>256</v>
      </c>
      <c r="G185" s="37"/>
      <c r="H185" s="37"/>
      <c r="I185" s="189"/>
      <c r="J185" s="37"/>
      <c r="K185" s="37"/>
      <c r="L185" s="40"/>
      <c r="M185" s="190"/>
      <c r="N185" s="191"/>
      <c r="O185" s="65"/>
      <c r="P185" s="65"/>
      <c r="Q185" s="65"/>
      <c r="R185" s="65"/>
      <c r="S185" s="65"/>
      <c r="T185" s="66"/>
      <c r="U185" s="35"/>
      <c r="V185" s="35"/>
      <c r="W185" s="35"/>
      <c r="X185" s="35"/>
      <c r="Y185" s="35"/>
      <c r="Z185" s="35"/>
      <c r="AA185" s="35"/>
      <c r="AB185" s="35"/>
      <c r="AC185" s="35"/>
      <c r="AD185" s="35"/>
      <c r="AE185" s="35"/>
      <c r="AT185" s="18" t="s">
        <v>138</v>
      </c>
      <c r="AU185" s="18" t="s">
        <v>84</v>
      </c>
    </row>
    <row r="186" spans="1:65" s="2" customFormat="1" ht="10">
      <c r="A186" s="35"/>
      <c r="B186" s="36"/>
      <c r="C186" s="37"/>
      <c r="D186" s="192" t="s">
        <v>140</v>
      </c>
      <c r="E186" s="37"/>
      <c r="F186" s="193" t="s">
        <v>257</v>
      </c>
      <c r="G186" s="37"/>
      <c r="H186" s="37"/>
      <c r="I186" s="189"/>
      <c r="J186" s="37"/>
      <c r="K186" s="37"/>
      <c r="L186" s="40"/>
      <c r="M186" s="190"/>
      <c r="N186" s="191"/>
      <c r="O186" s="65"/>
      <c r="P186" s="65"/>
      <c r="Q186" s="65"/>
      <c r="R186" s="65"/>
      <c r="S186" s="65"/>
      <c r="T186" s="66"/>
      <c r="U186" s="35"/>
      <c r="V186" s="35"/>
      <c r="W186" s="35"/>
      <c r="X186" s="35"/>
      <c r="Y186" s="35"/>
      <c r="Z186" s="35"/>
      <c r="AA186" s="35"/>
      <c r="AB186" s="35"/>
      <c r="AC186" s="35"/>
      <c r="AD186" s="35"/>
      <c r="AE186" s="35"/>
      <c r="AT186" s="18" t="s">
        <v>140</v>
      </c>
      <c r="AU186" s="18" t="s">
        <v>84</v>
      </c>
    </row>
    <row r="187" spans="1:65" s="13" customFormat="1" ht="10">
      <c r="B187" s="194"/>
      <c r="C187" s="195"/>
      <c r="D187" s="187" t="s">
        <v>142</v>
      </c>
      <c r="E187" s="196" t="s">
        <v>19</v>
      </c>
      <c r="F187" s="197" t="s">
        <v>258</v>
      </c>
      <c r="G187" s="195"/>
      <c r="H187" s="196" t="s">
        <v>19</v>
      </c>
      <c r="I187" s="198"/>
      <c r="J187" s="195"/>
      <c r="K187" s="195"/>
      <c r="L187" s="199"/>
      <c r="M187" s="200"/>
      <c r="N187" s="201"/>
      <c r="O187" s="201"/>
      <c r="P187" s="201"/>
      <c r="Q187" s="201"/>
      <c r="R187" s="201"/>
      <c r="S187" s="201"/>
      <c r="T187" s="202"/>
      <c r="AT187" s="203" t="s">
        <v>142</v>
      </c>
      <c r="AU187" s="203" t="s">
        <v>84</v>
      </c>
      <c r="AV187" s="13" t="s">
        <v>82</v>
      </c>
      <c r="AW187" s="13" t="s">
        <v>35</v>
      </c>
      <c r="AX187" s="13" t="s">
        <v>74</v>
      </c>
      <c r="AY187" s="203" t="s">
        <v>130</v>
      </c>
    </row>
    <row r="188" spans="1:65" s="14" customFormat="1" ht="10">
      <c r="B188" s="204"/>
      <c r="C188" s="205"/>
      <c r="D188" s="187" t="s">
        <v>142</v>
      </c>
      <c r="E188" s="206" t="s">
        <v>19</v>
      </c>
      <c r="F188" s="207" t="s">
        <v>259</v>
      </c>
      <c r="G188" s="205"/>
      <c r="H188" s="208">
        <v>197.952</v>
      </c>
      <c r="I188" s="209"/>
      <c r="J188" s="205"/>
      <c r="K188" s="205"/>
      <c r="L188" s="210"/>
      <c r="M188" s="211"/>
      <c r="N188" s="212"/>
      <c r="O188" s="212"/>
      <c r="P188" s="212"/>
      <c r="Q188" s="212"/>
      <c r="R188" s="212"/>
      <c r="S188" s="212"/>
      <c r="T188" s="213"/>
      <c r="AT188" s="214" t="s">
        <v>142</v>
      </c>
      <c r="AU188" s="214" t="s">
        <v>84</v>
      </c>
      <c r="AV188" s="14" t="s">
        <v>84</v>
      </c>
      <c r="AW188" s="14" t="s">
        <v>35</v>
      </c>
      <c r="AX188" s="14" t="s">
        <v>74</v>
      </c>
      <c r="AY188" s="214" t="s">
        <v>130</v>
      </c>
    </row>
    <row r="189" spans="1:65" s="14" customFormat="1" ht="20">
      <c r="B189" s="204"/>
      <c r="C189" s="205"/>
      <c r="D189" s="187" t="s">
        <v>142</v>
      </c>
      <c r="E189" s="206" t="s">
        <v>19</v>
      </c>
      <c r="F189" s="207" t="s">
        <v>260</v>
      </c>
      <c r="G189" s="205"/>
      <c r="H189" s="208">
        <v>-30.6</v>
      </c>
      <c r="I189" s="209"/>
      <c r="J189" s="205"/>
      <c r="K189" s="205"/>
      <c r="L189" s="210"/>
      <c r="M189" s="211"/>
      <c r="N189" s="212"/>
      <c r="O189" s="212"/>
      <c r="P189" s="212"/>
      <c r="Q189" s="212"/>
      <c r="R189" s="212"/>
      <c r="S189" s="212"/>
      <c r="T189" s="213"/>
      <c r="AT189" s="214" t="s">
        <v>142</v>
      </c>
      <c r="AU189" s="214" t="s">
        <v>84</v>
      </c>
      <c r="AV189" s="14" t="s">
        <v>84</v>
      </c>
      <c r="AW189" s="14" t="s">
        <v>35</v>
      </c>
      <c r="AX189" s="14" t="s">
        <v>74</v>
      </c>
      <c r="AY189" s="214" t="s">
        <v>130</v>
      </c>
    </row>
    <row r="190" spans="1:65" s="14" customFormat="1" ht="10">
      <c r="B190" s="204"/>
      <c r="C190" s="205"/>
      <c r="D190" s="187" t="s">
        <v>142</v>
      </c>
      <c r="E190" s="206" t="s">
        <v>19</v>
      </c>
      <c r="F190" s="207" t="s">
        <v>261</v>
      </c>
      <c r="G190" s="205"/>
      <c r="H190" s="208">
        <v>9</v>
      </c>
      <c r="I190" s="209"/>
      <c r="J190" s="205"/>
      <c r="K190" s="205"/>
      <c r="L190" s="210"/>
      <c r="M190" s="211"/>
      <c r="N190" s="212"/>
      <c r="O190" s="212"/>
      <c r="P190" s="212"/>
      <c r="Q190" s="212"/>
      <c r="R190" s="212"/>
      <c r="S190" s="212"/>
      <c r="T190" s="213"/>
      <c r="AT190" s="214" t="s">
        <v>142</v>
      </c>
      <c r="AU190" s="214" t="s">
        <v>84</v>
      </c>
      <c r="AV190" s="14" t="s">
        <v>84</v>
      </c>
      <c r="AW190" s="14" t="s">
        <v>35</v>
      </c>
      <c r="AX190" s="14" t="s">
        <v>74</v>
      </c>
      <c r="AY190" s="214" t="s">
        <v>130</v>
      </c>
    </row>
    <row r="191" spans="1:65" s="15" customFormat="1" ht="10">
      <c r="B191" s="215"/>
      <c r="C191" s="216"/>
      <c r="D191" s="187" t="s">
        <v>142</v>
      </c>
      <c r="E191" s="217" t="s">
        <v>19</v>
      </c>
      <c r="F191" s="218" t="s">
        <v>145</v>
      </c>
      <c r="G191" s="216"/>
      <c r="H191" s="219">
        <v>176.352</v>
      </c>
      <c r="I191" s="220"/>
      <c r="J191" s="216"/>
      <c r="K191" s="216"/>
      <c r="L191" s="221"/>
      <c r="M191" s="222"/>
      <c r="N191" s="223"/>
      <c r="O191" s="223"/>
      <c r="P191" s="223"/>
      <c r="Q191" s="223"/>
      <c r="R191" s="223"/>
      <c r="S191" s="223"/>
      <c r="T191" s="224"/>
      <c r="AT191" s="225" t="s">
        <v>142</v>
      </c>
      <c r="AU191" s="225" t="s">
        <v>84</v>
      </c>
      <c r="AV191" s="15" t="s">
        <v>137</v>
      </c>
      <c r="AW191" s="15" t="s">
        <v>35</v>
      </c>
      <c r="AX191" s="15" t="s">
        <v>82</v>
      </c>
      <c r="AY191" s="225" t="s">
        <v>130</v>
      </c>
    </row>
    <row r="192" spans="1:65" s="2" customFormat="1" ht="37.75" customHeight="1">
      <c r="A192" s="35"/>
      <c r="B192" s="36"/>
      <c r="C192" s="174" t="s">
        <v>247</v>
      </c>
      <c r="D192" s="174" t="s">
        <v>132</v>
      </c>
      <c r="E192" s="175" t="s">
        <v>262</v>
      </c>
      <c r="F192" s="176" t="s">
        <v>263</v>
      </c>
      <c r="G192" s="177" t="s">
        <v>218</v>
      </c>
      <c r="H192" s="178">
        <v>1165.788</v>
      </c>
      <c r="I192" s="179"/>
      <c r="J192" s="180">
        <f>ROUND(I192*H192,2)</f>
        <v>0</v>
      </c>
      <c r="K192" s="176" t="s">
        <v>136</v>
      </c>
      <c r="L192" s="40"/>
      <c r="M192" s="181" t="s">
        <v>19</v>
      </c>
      <c r="N192" s="182" t="s">
        <v>45</v>
      </c>
      <c r="O192" s="65"/>
      <c r="P192" s="183">
        <f>O192*H192</f>
        <v>0</v>
      </c>
      <c r="Q192" s="183">
        <v>0</v>
      </c>
      <c r="R192" s="183">
        <f>Q192*H192</f>
        <v>0</v>
      </c>
      <c r="S192" s="183">
        <v>0</v>
      </c>
      <c r="T192" s="184">
        <f>S192*H192</f>
        <v>0</v>
      </c>
      <c r="U192" s="35"/>
      <c r="V192" s="35"/>
      <c r="W192" s="35"/>
      <c r="X192" s="35"/>
      <c r="Y192" s="35"/>
      <c r="Z192" s="35"/>
      <c r="AA192" s="35"/>
      <c r="AB192" s="35"/>
      <c r="AC192" s="35"/>
      <c r="AD192" s="35"/>
      <c r="AE192" s="35"/>
      <c r="AR192" s="185" t="s">
        <v>137</v>
      </c>
      <c r="AT192" s="185" t="s">
        <v>132</v>
      </c>
      <c r="AU192" s="185" t="s">
        <v>84</v>
      </c>
      <c r="AY192" s="18" t="s">
        <v>130</v>
      </c>
      <c r="BE192" s="186">
        <f>IF(N192="základní",J192,0)</f>
        <v>0</v>
      </c>
      <c r="BF192" s="186">
        <f>IF(N192="snížená",J192,0)</f>
        <v>0</v>
      </c>
      <c r="BG192" s="186">
        <f>IF(N192="zákl. přenesená",J192,0)</f>
        <v>0</v>
      </c>
      <c r="BH192" s="186">
        <f>IF(N192="sníž. přenesená",J192,0)</f>
        <v>0</v>
      </c>
      <c r="BI192" s="186">
        <f>IF(N192="nulová",J192,0)</f>
        <v>0</v>
      </c>
      <c r="BJ192" s="18" t="s">
        <v>82</v>
      </c>
      <c r="BK192" s="186">
        <f>ROUND(I192*H192,2)</f>
        <v>0</v>
      </c>
      <c r="BL192" s="18" t="s">
        <v>137</v>
      </c>
      <c r="BM192" s="185" t="s">
        <v>264</v>
      </c>
    </row>
    <row r="193" spans="1:65" s="2" customFormat="1" ht="36">
      <c r="A193" s="35"/>
      <c r="B193" s="36"/>
      <c r="C193" s="37"/>
      <c r="D193" s="187" t="s">
        <v>138</v>
      </c>
      <c r="E193" s="37"/>
      <c r="F193" s="188" t="s">
        <v>265</v>
      </c>
      <c r="G193" s="37"/>
      <c r="H193" s="37"/>
      <c r="I193" s="189"/>
      <c r="J193" s="37"/>
      <c r="K193" s="37"/>
      <c r="L193" s="40"/>
      <c r="M193" s="190"/>
      <c r="N193" s="191"/>
      <c r="O193" s="65"/>
      <c r="P193" s="65"/>
      <c r="Q193" s="65"/>
      <c r="R193" s="65"/>
      <c r="S193" s="65"/>
      <c r="T193" s="66"/>
      <c r="U193" s="35"/>
      <c r="V193" s="35"/>
      <c r="W193" s="35"/>
      <c r="X193" s="35"/>
      <c r="Y193" s="35"/>
      <c r="Z193" s="35"/>
      <c r="AA193" s="35"/>
      <c r="AB193" s="35"/>
      <c r="AC193" s="35"/>
      <c r="AD193" s="35"/>
      <c r="AE193" s="35"/>
      <c r="AT193" s="18" t="s">
        <v>138</v>
      </c>
      <c r="AU193" s="18" t="s">
        <v>84</v>
      </c>
    </row>
    <row r="194" spans="1:65" s="2" customFormat="1" ht="10">
      <c r="A194" s="35"/>
      <c r="B194" s="36"/>
      <c r="C194" s="37"/>
      <c r="D194" s="192" t="s">
        <v>140</v>
      </c>
      <c r="E194" s="37"/>
      <c r="F194" s="193" t="s">
        <v>266</v>
      </c>
      <c r="G194" s="37"/>
      <c r="H194" s="37"/>
      <c r="I194" s="189"/>
      <c r="J194" s="37"/>
      <c r="K194" s="37"/>
      <c r="L194" s="40"/>
      <c r="M194" s="190"/>
      <c r="N194" s="191"/>
      <c r="O194" s="65"/>
      <c r="P194" s="65"/>
      <c r="Q194" s="65"/>
      <c r="R194" s="65"/>
      <c r="S194" s="65"/>
      <c r="T194" s="66"/>
      <c r="U194" s="35"/>
      <c r="V194" s="35"/>
      <c r="W194" s="35"/>
      <c r="X194" s="35"/>
      <c r="Y194" s="35"/>
      <c r="Z194" s="35"/>
      <c r="AA194" s="35"/>
      <c r="AB194" s="35"/>
      <c r="AC194" s="35"/>
      <c r="AD194" s="35"/>
      <c r="AE194" s="35"/>
      <c r="AT194" s="18" t="s">
        <v>140</v>
      </c>
      <c r="AU194" s="18" t="s">
        <v>84</v>
      </c>
    </row>
    <row r="195" spans="1:65" s="13" customFormat="1" ht="10">
      <c r="B195" s="194"/>
      <c r="C195" s="195"/>
      <c r="D195" s="187" t="s">
        <v>142</v>
      </c>
      <c r="E195" s="196" t="s">
        <v>19</v>
      </c>
      <c r="F195" s="197" t="s">
        <v>267</v>
      </c>
      <c r="G195" s="195"/>
      <c r="H195" s="196" t="s">
        <v>19</v>
      </c>
      <c r="I195" s="198"/>
      <c r="J195" s="195"/>
      <c r="K195" s="195"/>
      <c r="L195" s="199"/>
      <c r="M195" s="200"/>
      <c r="N195" s="201"/>
      <c r="O195" s="201"/>
      <c r="P195" s="201"/>
      <c r="Q195" s="201"/>
      <c r="R195" s="201"/>
      <c r="S195" s="201"/>
      <c r="T195" s="202"/>
      <c r="AT195" s="203" t="s">
        <v>142</v>
      </c>
      <c r="AU195" s="203" t="s">
        <v>84</v>
      </c>
      <c r="AV195" s="13" t="s">
        <v>82</v>
      </c>
      <c r="AW195" s="13" t="s">
        <v>35</v>
      </c>
      <c r="AX195" s="13" t="s">
        <v>74</v>
      </c>
      <c r="AY195" s="203" t="s">
        <v>130</v>
      </c>
    </row>
    <row r="196" spans="1:65" s="14" customFormat="1" ht="10">
      <c r="B196" s="204"/>
      <c r="C196" s="205"/>
      <c r="D196" s="187" t="s">
        <v>142</v>
      </c>
      <c r="E196" s="206" t="s">
        <v>19</v>
      </c>
      <c r="F196" s="207" t="s">
        <v>268</v>
      </c>
      <c r="G196" s="205"/>
      <c r="H196" s="208">
        <v>1165.788</v>
      </c>
      <c r="I196" s="209"/>
      <c r="J196" s="205"/>
      <c r="K196" s="205"/>
      <c r="L196" s="210"/>
      <c r="M196" s="211"/>
      <c r="N196" s="212"/>
      <c r="O196" s="212"/>
      <c r="P196" s="212"/>
      <c r="Q196" s="212"/>
      <c r="R196" s="212"/>
      <c r="S196" s="212"/>
      <c r="T196" s="213"/>
      <c r="AT196" s="214" t="s">
        <v>142</v>
      </c>
      <c r="AU196" s="214" t="s">
        <v>84</v>
      </c>
      <c r="AV196" s="14" t="s">
        <v>84</v>
      </c>
      <c r="AW196" s="14" t="s">
        <v>35</v>
      </c>
      <c r="AX196" s="14" t="s">
        <v>74</v>
      </c>
      <c r="AY196" s="214" t="s">
        <v>130</v>
      </c>
    </row>
    <row r="197" spans="1:65" s="15" customFormat="1" ht="10">
      <c r="B197" s="215"/>
      <c r="C197" s="216"/>
      <c r="D197" s="187" t="s">
        <v>142</v>
      </c>
      <c r="E197" s="217" t="s">
        <v>19</v>
      </c>
      <c r="F197" s="218" t="s">
        <v>145</v>
      </c>
      <c r="G197" s="216"/>
      <c r="H197" s="219">
        <v>1165.788</v>
      </c>
      <c r="I197" s="220"/>
      <c r="J197" s="216"/>
      <c r="K197" s="216"/>
      <c r="L197" s="221"/>
      <c r="M197" s="222"/>
      <c r="N197" s="223"/>
      <c r="O197" s="223"/>
      <c r="P197" s="223"/>
      <c r="Q197" s="223"/>
      <c r="R197" s="223"/>
      <c r="S197" s="223"/>
      <c r="T197" s="224"/>
      <c r="AT197" s="225" t="s">
        <v>142</v>
      </c>
      <c r="AU197" s="225" t="s">
        <v>84</v>
      </c>
      <c r="AV197" s="15" t="s">
        <v>137</v>
      </c>
      <c r="AW197" s="15" t="s">
        <v>35</v>
      </c>
      <c r="AX197" s="15" t="s">
        <v>82</v>
      </c>
      <c r="AY197" s="225" t="s">
        <v>130</v>
      </c>
    </row>
    <row r="198" spans="1:65" s="2" customFormat="1" ht="24.15" customHeight="1">
      <c r="A198" s="35"/>
      <c r="B198" s="36"/>
      <c r="C198" s="174" t="s">
        <v>269</v>
      </c>
      <c r="D198" s="174" t="s">
        <v>132</v>
      </c>
      <c r="E198" s="175" t="s">
        <v>270</v>
      </c>
      <c r="F198" s="176" t="s">
        <v>271</v>
      </c>
      <c r="G198" s="177" t="s">
        <v>218</v>
      </c>
      <c r="H198" s="178">
        <v>6</v>
      </c>
      <c r="I198" s="179"/>
      <c r="J198" s="180">
        <f>ROUND(I198*H198,2)</f>
        <v>0</v>
      </c>
      <c r="K198" s="176" t="s">
        <v>136</v>
      </c>
      <c r="L198" s="40"/>
      <c r="M198" s="181" t="s">
        <v>19</v>
      </c>
      <c r="N198" s="182" t="s">
        <v>45</v>
      </c>
      <c r="O198" s="65"/>
      <c r="P198" s="183">
        <f>O198*H198</f>
        <v>0</v>
      </c>
      <c r="Q198" s="183">
        <v>0</v>
      </c>
      <c r="R198" s="183">
        <f>Q198*H198</f>
        <v>0</v>
      </c>
      <c r="S198" s="183">
        <v>0</v>
      </c>
      <c r="T198" s="184">
        <f>S198*H198</f>
        <v>0</v>
      </c>
      <c r="U198" s="35"/>
      <c r="V198" s="35"/>
      <c r="W198" s="35"/>
      <c r="X198" s="35"/>
      <c r="Y198" s="35"/>
      <c r="Z198" s="35"/>
      <c r="AA198" s="35"/>
      <c r="AB198" s="35"/>
      <c r="AC198" s="35"/>
      <c r="AD198" s="35"/>
      <c r="AE198" s="35"/>
      <c r="AR198" s="185" t="s">
        <v>137</v>
      </c>
      <c r="AT198" s="185" t="s">
        <v>132</v>
      </c>
      <c r="AU198" s="185" t="s">
        <v>84</v>
      </c>
      <c r="AY198" s="18" t="s">
        <v>130</v>
      </c>
      <c r="BE198" s="186">
        <f>IF(N198="základní",J198,0)</f>
        <v>0</v>
      </c>
      <c r="BF198" s="186">
        <f>IF(N198="snížená",J198,0)</f>
        <v>0</v>
      </c>
      <c r="BG198" s="186">
        <f>IF(N198="zákl. přenesená",J198,0)</f>
        <v>0</v>
      </c>
      <c r="BH198" s="186">
        <f>IF(N198="sníž. přenesená",J198,0)</f>
        <v>0</v>
      </c>
      <c r="BI198" s="186">
        <f>IF(N198="nulová",J198,0)</f>
        <v>0</v>
      </c>
      <c r="BJ198" s="18" t="s">
        <v>82</v>
      </c>
      <c r="BK198" s="186">
        <f>ROUND(I198*H198,2)</f>
        <v>0</v>
      </c>
      <c r="BL198" s="18" t="s">
        <v>137</v>
      </c>
      <c r="BM198" s="185" t="s">
        <v>272</v>
      </c>
    </row>
    <row r="199" spans="1:65" s="2" customFormat="1" ht="36">
      <c r="A199" s="35"/>
      <c r="B199" s="36"/>
      <c r="C199" s="37"/>
      <c r="D199" s="187" t="s">
        <v>138</v>
      </c>
      <c r="E199" s="37"/>
      <c r="F199" s="188" t="s">
        <v>273</v>
      </c>
      <c r="G199" s="37"/>
      <c r="H199" s="37"/>
      <c r="I199" s="189"/>
      <c r="J199" s="37"/>
      <c r="K199" s="37"/>
      <c r="L199" s="40"/>
      <c r="M199" s="190"/>
      <c r="N199" s="191"/>
      <c r="O199" s="65"/>
      <c r="P199" s="65"/>
      <c r="Q199" s="65"/>
      <c r="R199" s="65"/>
      <c r="S199" s="65"/>
      <c r="T199" s="66"/>
      <c r="U199" s="35"/>
      <c r="V199" s="35"/>
      <c r="W199" s="35"/>
      <c r="X199" s="35"/>
      <c r="Y199" s="35"/>
      <c r="Z199" s="35"/>
      <c r="AA199" s="35"/>
      <c r="AB199" s="35"/>
      <c r="AC199" s="35"/>
      <c r="AD199" s="35"/>
      <c r="AE199" s="35"/>
      <c r="AT199" s="18" t="s">
        <v>138</v>
      </c>
      <c r="AU199" s="18" t="s">
        <v>84</v>
      </c>
    </row>
    <row r="200" spans="1:65" s="2" customFormat="1" ht="10">
      <c r="A200" s="35"/>
      <c r="B200" s="36"/>
      <c r="C200" s="37"/>
      <c r="D200" s="192" t="s">
        <v>140</v>
      </c>
      <c r="E200" s="37"/>
      <c r="F200" s="193" t="s">
        <v>274</v>
      </c>
      <c r="G200" s="37"/>
      <c r="H200" s="37"/>
      <c r="I200" s="189"/>
      <c r="J200" s="37"/>
      <c r="K200" s="37"/>
      <c r="L200" s="40"/>
      <c r="M200" s="190"/>
      <c r="N200" s="191"/>
      <c r="O200" s="65"/>
      <c r="P200" s="65"/>
      <c r="Q200" s="65"/>
      <c r="R200" s="65"/>
      <c r="S200" s="65"/>
      <c r="T200" s="66"/>
      <c r="U200" s="35"/>
      <c r="V200" s="35"/>
      <c r="W200" s="35"/>
      <c r="X200" s="35"/>
      <c r="Y200" s="35"/>
      <c r="Z200" s="35"/>
      <c r="AA200" s="35"/>
      <c r="AB200" s="35"/>
      <c r="AC200" s="35"/>
      <c r="AD200" s="35"/>
      <c r="AE200" s="35"/>
      <c r="AT200" s="18" t="s">
        <v>140</v>
      </c>
      <c r="AU200" s="18" t="s">
        <v>84</v>
      </c>
    </row>
    <row r="201" spans="1:65" s="13" customFormat="1" ht="10">
      <c r="B201" s="194"/>
      <c r="C201" s="195"/>
      <c r="D201" s="187" t="s">
        <v>142</v>
      </c>
      <c r="E201" s="196" t="s">
        <v>19</v>
      </c>
      <c r="F201" s="197" t="s">
        <v>275</v>
      </c>
      <c r="G201" s="195"/>
      <c r="H201" s="196" t="s">
        <v>19</v>
      </c>
      <c r="I201" s="198"/>
      <c r="J201" s="195"/>
      <c r="K201" s="195"/>
      <c r="L201" s="199"/>
      <c r="M201" s="200"/>
      <c r="N201" s="201"/>
      <c r="O201" s="201"/>
      <c r="P201" s="201"/>
      <c r="Q201" s="201"/>
      <c r="R201" s="201"/>
      <c r="S201" s="201"/>
      <c r="T201" s="202"/>
      <c r="AT201" s="203" t="s">
        <v>142</v>
      </c>
      <c r="AU201" s="203" t="s">
        <v>84</v>
      </c>
      <c r="AV201" s="13" t="s">
        <v>82</v>
      </c>
      <c r="AW201" s="13" t="s">
        <v>35</v>
      </c>
      <c r="AX201" s="13" t="s">
        <v>74</v>
      </c>
      <c r="AY201" s="203" t="s">
        <v>130</v>
      </c>
    </row>
    <row r="202" spans="1:65" s="14" customFormat="1" ht="10">
      <c r="B202" s="204"/>
      <c r="C202" s="205"/>
      <c r="D202" s="187" t="s">
        <v>142</v>
      </c>
      <c r="E202" s="206" t="s">
        <v>19</v>
      </c>
      <c r="F202" s="207" t="s">
        <v>276</v>
      </c>
      <c r="G202" s="205"/>
      <c r="H202" s="208">
        <v>6</v>
      </c>
      <c r="I202" s="209"/>
      <c r="J202" s="205"/>
      <c r="K202" s="205"/>
      <c r="L202" s="210"/>
      <c r="M202" s="211"/>
      <c r="N202" s="212"/>
      <c r="O202" s="212"/>
      <c r="P202" s="212"/>
      <c r="Q202" s="212"/>
      <c r="R202" s="212"/>
      <c r="S202" s="212"/>
      <c r="T202" s="213"/>
      <c r="AT202" s="214" t="s">
        <v>142</v>
      </c>
      <c r="AU202" s="214" t="s">
        <v>84</v>
      </c>
      <c r="AV202" s="14" t="s">
        <v>84</v>
      </c>
      <c r="AW202" s="14" t="s">
        <v>35</v>
      </c>
      <c r="AX202" s="14" t="s">
        <v>74</v>
      </c>
      <c r="AY202" s="214" t="s">
        <v>130</v>
      </c>
    </row>
    <row r="203" spans="1:65" s="15" customFormat="1" ht="10">
      <c r="B203" s="215"/>
      <c r="C203" s="216"/>
      <c r="D203" s="187" t="s">
        <v>142</v>
      </c>
      <c r="E203" s="217" t="s">
        <v>19</v>
      </c>
      <c r="F203" s="218" t="s">
        <v>145</v>
      </c>
      <c r="G203" s="216"/>
      <c r="H203" s="219">
        <v>6</v>
      </c>
      <c r="I203" s="220"/>
      <c r="J203" s="216"/>
      <c r="K203" s="216"/>
      <c r="L203" s="221"/>
      <c r="M203" s="222"/>
      <c r="N203" s="223"/>
      <c r="O203" s="223"/>
      <c r="P203" s="223"/>
      <c r="Q203" s="223"/>
      <c r="R203" s="223"/>
      <c r="S203" s="223"/>
      <c r="T203" s="224"/>
      <c r="AT203" s="225" t="s">
        <v>142</v>
      </c>
      <c r="AU203" s="225" t="s">
        <v>84</v>
      </c>
      <c r="AV203" s="15" t="s">
        <v>137</v>
      </c>
      <c r="AW203" s="15" t="s">
        <v>35</v>
      </c>
      <c r="AX203" s="15" t="s">
        <v>82</v>
      </c>
      <c r="AY203" s="225" t="s">
        <v>130</v>
      </c>
    </row>
    <row r="204" spans="1:65" s="2" customFormat="1" ht="16.5" customHeight="1">
      <c r="A204" s="35"/>
      <c r="B204" s="36"/>
      <c r="C204" s="174" t="s">
        <v>255</v>
      </c>
      <c r="D204" s="174" t="s">
        <v>132</v>
      </c>
      <c r="E204" s="175" t="s">
        <v>277</v>
      </c>
      <c r="F204" s="176" t="s">
        <v>278</v>
      </c>
      <c r="G204" s="177" t="s">
        <v>218</v>
      </c>
      <c r="H204" s="178">
        <v>176.352</v>
      </c>
      <c r="I204" s="179"/>
      <c r="J204" s="180">
        <f>ROUND(I204*H204,2)</f>
        <v>0</v>
      </c>
      <c r="K204" s="176" t="s">
        <v>136</v>
      </c>
      <c r="L204" s="40"/>
      <c r="M204" s="181" t="s">
        <v>19</v>
      </c>
      <c r="N204" s="182" t="s">
        <v>45</v>
      </c>
      <c r="O204" s="65"/>
      <c r="P204" s="183">
        <f>O204*H204</f>
        <v>0</v>
      </c>
      <c r="Q204" s="183">
        <v>0</v>
      </c>
      <c r="R204" s="183">
        <f>Q204*H204</f>
        <v>0</v>
      </c>
      <c r="S204" s="183">
        <v>0</v>
      </c>
      <c r="T204" s="184">
        <f>S204*H204</f>
        <v>0</v>
      </c>
      <c r="U204" s="35"/>
      <c r="V204" s="35"/>
      <c r="W204" s="35"/>
      <c r="X204" s="35"/>
      <c r="Y204" s="35"/>
      <c r="Z204" s="35"/>
      <c r="AA204" s="35"/>
      <c r="AB204" s="35"/>
      <c r="AC204" s="35"/>
      <c r="AD204" s="35"/>
      <c r="AE204" s="35"/>
      <c r="AR204" s="185" t="s">
        <v>137</v>
      </c>
      <c r="AT204" s="185" t="s">
        <v>132</v>
      </c>
      <c r="AU204" s="185" t="s">
        <v>84</v>
      </c>
      <c r="AY204" s="18" t="s">
        <v>130</v>
      </c>
      <c r="BE204" s="186">
        <f>IF(N204="základní",J204,0)</f>
        <v>0</v>
      </c>
      <c r="BF204" s="186">
        <f>IF(N204="snížená",J204,0)</f>
        <v>0</v>
      </c>
      <c r="BG204" s="186">
        <f>IF(N204="zákl. přenesená",J204,0)</f>
        <v>0</v>
      </c>
      <c r="BH204" s="186">
        <f>IF(N204="sníž. přenesená",J204,0)</f>
        <v>0</v>
      </c>
      <c r="BI204" s="186">
        <f>IF(N204="nulová",J204,0)</f>
        <v>0</v>
      </c>
      <c r="BJ204" s="18" t="s">
        <v>82</v>
      </c>
      <c r="BK204" s="186">
        <f>ROUND(I204*H204,2)</f>
        <v>0</v>
      </c>
      <c r="BL204" s="18" t="s">
        <v>137</v>
      </c>
      <c r="BM204" s="185" t="s">
        <v>279</v>
      </c>
    </row>
    <row r="205" spans="1:65" s="2" customFormat="1" ht="18">
      <c r="A205" s="35"/>
      <c r="B205" s="36"/>
      <c r="C205" s="37"/>
      <c r="D205" s="187" t="s">
        <v>138</v>
      </c>
      <c r="E205" s="37"/>
      <c r="F205" s="188" t="s">
        <v>280</v>
      </c>
      <c r="G205" s="37"/>
      <c r="H205" s="37"/>
      <c r="I205" s="189"/>
      <c r="J205" s="37"/>
      <c r="K205" s="37"/>
      <c r="L205" s="40"/>
      <c r="M205" s="190"/>
      <c r="N205" s="191"/>
      <c r="O205" s="65"/>
      <c r="P205" s="65"/>
      <c r="Q205" s="65"/>
      <c r="R205" s="65"/>
      <c r="S205" s="65"/>
      <c r="T205" s="66"/>
      <c r="U205" s="35"/>
      <c r="V205" s="35"/>
      <c r="W205" s="35"/>
      <c r="X205" s="35"/>
      <c r="Y205" s="35"/>
      <c r="Z205" s="35"/>
      <c r="AA205" s="35"/>
      <c r="AB205" s="35"/>
      <c r="AC205" s="35"/>
      <c r="AD205" s="35"/>
      <c r="AE205" s="35"/>
      <c r="AT205" s="18" t="s">
        <v>138</v>
      </c>
      <c r="AU205" s="18" t="s">
        <v>84</v>
      </c>
    </row>
    <row r="206" spans="1:65" s="2" customFormat="1" ht="10">
      <c r="A206" s="35"/>
      <c r="B206" s="36"/>
      <c r="C206" s="37"/>
      <c r="D206" s="192" t="s">
        <v>140</v>
      </c>
      <c r="E206" s="37"/>
      <c r="F206" s="193" t="s">
        <v>281</v>
      </c>
      <c r="G206" s="37"/>
      <c r="H206" s="37"/>
      <c r="I206" s="189"/>
      <c r="J206" s="37"/>
      <c r="K206" s="37"/>
      <c r="L206" s="40"/>
      <c r="M206" s="190"/>
      <c r="N206" s="191"/>
      <c r="O206" s="65"/>
      <c r="P206" s="65"/>
      <c r="Q206" s="65"/>
      <c r="R206" s="65"/>
      <c r="S206" s="65"/>
      <c r="T206" s="66"/>
      <c r="U206" s="35"/>
      <c r="V206" s="35"/>
      <c r="W206" s="35"/>
      <c r="X206" s="35"/>
      <c r="Y206" s="35"/>
      <c r="Z206" s="35"/>
      <c r="AA206" s="35"/>
      <c r="AB206" s="35"/>
      <c r="AC206" s="35"/>
      <c r="AD206" s="35"/>
      <c r="AE206" s="35"/>
      <c r="AT206" s="18" t="s">
        <v>140</v>
      </c>
      <c r="AU206" s="18" t="s">
        <v>84</v>
      </c>
    </row>
    <row r="207" spans="1:65" s="14" customFormat="1" ht="10">
      <c r="B207" s="204"/>
      <c r="C207" s="205"/>
      <c r="D207" s="187" t="s">
        <v>142</v>
      </c>
      <c r="E207" s="206" t="s">
        <v>19</v>
      </c>
      <c r="F207" s="207" t="s">
        <v>282</v>
      </c>
      <c r="G207" s="205"/>
      <c r="H207" s="208">
        <v>176.352</v>
      </c>
      <c r="I207" s="209"/>
      <c r="J207" s="205"/>
      <c r="K207" s="205"/>
      <c r="L207" s="210"/>
      <c r="M207" s="211"/>
      <c r="N207" s="212"/>
      <c r="O207" s="212"/>
      <c r="P207" s="212"/>
      <c r="Q207" s="212"/>
      <c r="R207" s="212"/>
      <c r="S207" s="212"/>
      <c r="T207" s="213"/>
      <c r="AT207" s="214" t="s">
        <v>142</v>
      </c>
      <c r="AU207" s="214" t="s">
        <v>84</v>
      </c>
      <c r="AV207" s="14" t="s">
        <v>84</v>
      </c>
      <c r="AW207" s="14" t="s">
        <v>35</v>
      </c>
      <c r="AX207" s="14" t="s">
        <v>74</v>
      </c>
      <c r="AY207" s="214" t="s">
        <v>130</v>
      </c>
    </row>
    <row r="208" spans="1:65" s="15" customFormat="1" ht="10">
      <c r="B208" s="215"/>
      <c r="C208" s="216"/>
      <c r="D208" s="187" t="s">
        <v>142</v>
      </c>
      <c r="E208" s="217" t="s">
        <v>19</v>
      </c>
      <c r="F208" s="218" t="s">
        <v>145</v>
      </c>
      <c r="G208" s="216"/>
      <c r="H208" s="219">
        <v>176.352</v>
      </c>
      <c r="I208" s="220"/>
      <c r="J208" s="216"/>
      <c r="K208" s="216"/>
      <c r="L208" s="221"/>
      <c r="M208" s="222"/>
      <c r="N208" s="223"/>
      <c r="O208" s="223"/>
      <c r="P208" s="223"/>
      <c r="Q208" s="223"/>
      <c r="R208" s="223"/>
      <c r="S208" s="223"/>
      <c r="T208" s="224"/>
      <c r="AT208" s="225" t="s">
        <v>142</v>
      </c>
      <c r="AU208" s="225" t="s">
        <v>84</v>
      </c>
      <c r="AV208" s="15" t="s">
        <v>137</v>
      </c>
      <c r="AW208" s="15" t="s">
        <v>35</v>
      </c>
      <c r="AX208" s="15" t="s">
        <v>82</v>
      </c>
      <c r="AY208" s="225" t="s">
        <v>130</v>
      </c>
    </row>
    <row r="209" spans="1:65" s="2" customFormat="1" ht="24.15" customHeight="1">
      <c r="A209" s="35"/>
      <c r="B209" s="36"/>
      <c r="C209" s="174" t="s">
        <v>7</v>
      </c>
      <c r="D209" s="174" t="s">
        <v>132</v>
      </c>
      <c r="E209" s="175" t="s">
        <v>283</v>
      </c>
      <c r="F209" s="176" t="s">
        <v>284</v>
      </c>
      <c r="G209" s="177" t="s">
        <v>285</v>
      </c>
      <c r="H209" s="178">
        <v>335.06900000000002</v>
      </c>
      <c r="I209" s="179"/>
      <c r="J209" s="180">
        <f>ROUND(I209*H209,2)</f>
        <v>0</v>
      </c>
      <c r="K209" s="176" t="s">
        <v>136</v>
      </c>
      <c r="L209" s="40"/>
      <c r="M209" s="181" t="s">
        <v>19</v>
      </c>
      <c r="N209" s="182" t="s">
        <v>45</v>
      </c>
      <c r="O209" s="65"/>
      <c r="P209" s="183">
        <f>O209*H209</f>
        <v>0</v>
      </c>
      <c r="Q209" s="183">
        <v>0</v>
      </c>
      <c r="R209" s="183">
        <f>Q209*H209</f>
        <v>0</v>
      </c>
      <c r="S209" s="183">
        <v>0</v>
      </c>
      <c r="T209" s="184">
        <f>S209*H209</f>
        <v>0</v>
      </c>
      <c r="U209" s="35"/>
      <c r="V209" s="35"/>
      <c r="W209" s="35"/>
      <c r="X209" s="35"/>
      <c r="Y209" s="35"/>
      <c r="Z209" s="35"/>
      <c r="AA209" s="35"/>
      <c r="AB209" s="35"/>
      <c r="AC209" s="35"/>
      <c r="AD209" s="35"/>
      <c r="AE209" s="35"/>
      <c r="AR209" s="185" t="s">
        <v>137</v>
      </c>
      <c r="AT209" s="185" t="s">
        <v>132</v>
      </c>
      <c r="AU209" s="185" t="s">
        <v>84</v>
      </c>
      <c r="AY209" s="18" t="s">
        <v>130</v>
      </c>
      <c r="BE209" s="186">
        <f>IF(N209="základní",J209,0)</f>
        <v>0</v>
      </c>
      <c r="BF209" s="186">
        <f>IF(N209="snížená",J209,0)</f>
        <v>0</v>
      </c>
      <c r="BG209" s="186">
        <f>IF(N209="zákl. přenesená",J209,0)</f>
        <v>0</v>
      </c>
      <c r="BH209" s="186">
        <f>IF(N209="sníž. přenesená",J209,0)</f>
        <v>0</v>
      </c>
      <c r="BI209" s="186">
        <f>IF(N209="nulová",J209,0)</f>
        <v>0</v>
      </c>
      <c r="BJ209" s="18" t="s">
        <v>82</v>
      </c>
      <c r="BK209" s="186">
        <f>ROUND(I209*H209,2)</f>
        <v>0</v>
      </c>
      <c r="BL209" s="18" t="s">
        <v>137</v>
      </c>
      <c r="BM209" s="185" t="s">
        <v>286</v>
      </c>
    </row>
    <row r="210" spans="1:65" s="2" customFormat="1" ht="27">
      <c r="A210" s="35"/>
      <c r="B210" s="36"/>
      <c r="C210" s="37"/>
      <c r="D210" s="187" t="s">
        <v>138</v>
      </c>
      <c r="E210" s="37"/>
      <c r="F210" s="188" t="s">
        <v>287</v>
      </c>
      <c r="G210" s="37"/>
      <c r="H210" s="37"/>
      <c r="I210" s="189"/>
      <c r="J210" s="37"/>
      <c r="K210" s="37"/>
      <c r="L210" s="40"/>
      <c r="M210" s="190"/>
      <c r="N210" s="191"/>
      <c r="O210" s="65"/>
      <c r="P210" s="65"/>
      <c r="Q210" s="65"/>
      <c r="R210" s="65"/>
      <c r="S210" s="65"/>
      <c r="T210" s="66"/>
      <c r="U210" s="35"/>
      <c r="V210" s="35"/>
      <c r="W210" s="35"/>
      <c r="X210" s="35"/>
      <c r="Y210" s="35"/>
      <c r="Z210" s="35"/>
      <c r="AA210" s="35"/>
      <c r="AB210" s="35"/>
      <c r="AC210" s="35"/>
      <c r="AD210" s="35"/>
      <c r="AE210" s="35"/>
      <c r="AT210" s="18" t="s">
        <v>138</v>
      </c>
      <c r="AU210" s="18" t="s">
        <v>84</v>
      </c>
    </row>
    <row r="211" spans="1:65" s="2" customFormat="1" ht="10">
      <c r="A211" s="35"/>
      <c r="B211" s="36"/>
      <c r="C211" s="37"/>
      <c r="D211" s="192" t="s">
        <v>140</v>
      </c>
      <c r="E211" s="37"/>
      <c r="F211" s="193" t="s">
        <v>288</v>
      </c>
      <c r="G211" s="37"/>
      <c r="H211" s="37"/>
      <c r="I211" s="189"/>
      <c r="J211" s="37"/>
      <c r="K211" s="37"/>
      <c r="L211" s="40"/>
      <c r="M211" s="190"/>
      <c r="N211" s="191"/>
      <c r="O211" s="65"/>
      <c r="P211" s="65"/>
      <c r="Q211" s="65"/>
      <c r="R211" s="65"/>
      <c r="S211" s="65"/>
      <c r="T211" s="66"/>
      <c r="U211" s="35"/>
      <c r="V211" s="35"/>
      <c r="W211" s="35"/>
      <c r="X211" s="35"/>
      <c r="Y211" s="35"/>
      <c r="Z211" s="35"/>
      <c r="AA211" s="35"/>
      <c r="AB211" s="35"/>
      <c r="AC211" s="35"/>
      <c r="AD211" s="35"/>
      <c r="AE211" s="35"/>
      <c r="AT211" s="18" t="s">
        <v>140</v>
      </c>
      <c r="AU211" s="18" t="s">
        <v>84</v>
      </c>
    </row>
    <row r="212" spans="1:65" s="14" customFormat="1" ht="10">
      <c r="B212" s="204"/>
      <c r="C212" s="205"/>
      <c r="D212" s="187" t="s">
        <v>142</v>
      </c>
      <c r="E212" s="206" t="s">
        <v>19</v>
      </c>
      <c r="F212" s="207" t="s">
        <v>289</v>
      </c>
      <c r="G212" s="205"/>
      <c r="H212" s="208">
        <v>335.06900000000002</v>
      </c>
      <c r="I212" s="209"/>
      <c r="J212" s="205"/>
      <c r="K212" s="205"/>
      <c r="L212" s="210"/>
      <c r="M212" s="211"/>
      <c r="N212" s="212"/>
      <c r="O212" s="212"/>
      <c r="P212" s="212"/>
      <c r="Q212" s="212"/>
      <c r="R212" s="212"/>
      <c r="S212" s="212"/>
      <c r="T212" s="213"/>
      <c r="AT212" s="214" t="s">
        <v>142</v>
      </c>
      <c r="AU212" s="214" t="s">
        <v>84</v>
      </c>
      <c r="AV212" s="14" t="s">
        <v>84</v>
      </c>
      <c r="AW212" s="14" t="s">
        <v>35</v>
      </c>
      <c r="AX212" s="14" t="s">
        <v>74</v>
      </c>
      <c r="AY212" s="214" t="s">
        <v>130</v>
      </c>
    </row>
    <row r="213" spans="1:65" s="15" customFormat="1" ht="10">
      <c r="B213" s="215"/>
      <c r="C213" s="216"/>
      <c r="D213" s="187" t="s">
        <v>142</v>
      </c>
      <c r="E213" s="217" t="s">
        <v>19</v>
      </c>
      <c r="F213" s="218" t="s">
        <v>145</v>
      </c>
      <c r="G213" s="216"/>
      <c r="H213" s="219">
        <v>335.06900000000002</v>
      </c>
      <c r="I213" s="220"/>
      <c r="J213" s="216"/>
      <c r="K213" s="216"/>
      <c r="L213" s="221"/>
      <c r="M213" s="222"/>
      <c r="N213" s="223"/>
      <c r="O213" s="223"/>
      <c r="P213" s="223"/>
      <c r="Q213" s="223"/>
      <c r="R213" s="223"/>
      <c r="S213" s="223"/>
      <c r="T213" s="224"/>
      <c r="AT213" s="225" t="s">
        <v>142</v>
      </c>
      <c r="AU213" s="225" t="s">
        <v>84</v>
      </c>
      <c r="AV213" s="15" t="s">
        <v>137</v>
      </c>
      <c r="AW213" s="15" t="s">
        <v>35</v>
      </c>
      <c r="AX213" s="15" t="s">
        <v>82</v>
      </c>
      <c r="AY213" s="225" t="s">
        <v>130</v>
      </c>
    </row>
    <row r="214" spans="1:65" s="2" customFormat="1" ht="24.15" customHeight="1">
      <c r="A214" s="35"/>
      <c r="B214" s="36"/>
      <c r="C214" s="174" t="s">
        <v>264</v>
      </c>
      <c r="D214" s="174" t="s">
        <v>132</v>
      </c>
      <c r="E214" s="175" t="s">
        <v>290</v>
      </c>
      <c r="F214" s="176" t="s">
        <v>291</v>
      </c>
      <c r="G214" s="177" t="s">
        <v>218</v>
      </c>
      <c r="H214" s="178">
        <v>114.9</v>
      </c>
      <c r="I214" s="179"/>
      <c r="J214" s="180">
        <f>ROUND(I214*H214,2)</f>
        <v>0</v>
      </c>
      <c r="K214" s="176" t="s">
        <v>136</v>
      </c>
      <c r="L214" s="40"/>
      <c r="M214" s="181" t="s">
        <v>19</v>
      </c>
      <c r="N214" s="182" t="s">
        <v>45</v>
      </c>
      <c r="O214" s="65"/>
      <c r="P214" s="183">
        <f>O214*H214</f>
        <v>0</v>
      </c>
      <c r="Q214" s="183">
        <v>0</v>
      </c>
      <c r="R214" s="183">
        <f>Q214*H214</f>
        <v>0</v>
      </c>
      <c r="S214" s="183">
        <v>0</v>
      </c>
      <c r="T214" s="184">
        <f>S214*H214</f>
        <v>0</v>
      </c>
      <c r="U214" s="35"/>
      <c r="V214" s="35"/>
      <c r="W214" s="35"/>
      <c r="X214" s="35"/>
      <c r="Y214" s="35"/>
      <c r="Z214" s="35"/>
      <c r="AA214" s="35"/>
      <c r="AB214" s="35"/>
      <c r="AC214" s="35"/>
      <c r="AD214" s="35"/>
      <c r="AE214" s="35"/>
      <c r="AR214" s="185" t="s">
        <v>137</v>
      </c>
      <c r="AT214" s="185" t="s">
        <v>132</v>
      </c>
      <c r="AU214" s="185" t="s">
        <v>84</v>
      </c>
      <c r="AY214" s="18" t="s">
        <v>130</v>
      </c>
      <c r="BE214" s="186">
        <f>IF(N214="základní",J214,0)</f>
        <v>0</v>
      </c>
      <c r="BF214" s="186">
        <f>IF(N214="snížená",J214,0)</f>
        <v>0</v>
      </c>
      <c r="BG214" s="186">
        <f>IF(N214="zákl. přenesená",J214,0)</f>
        <v>0</v>
      </c>
      <c r="BH214" s="186">
        <f>IF(N214="sníž. přenesená",J214,0)</f>
        <v>0</v>
      </c>
      <c r="BI214" s="186">
        <f>IF(N214="nulová",J214,0)</f>
        <v>0</v>
      </c>
      <c r="BJ214" s="18" t="s">
        <v>82</v>
      </c>
      <c r="BK214" s="186">
        <f>ROUND(I214*H214,2)</f>
        <v>0</v>
      </c>
      <c r="BL214" s="18" t="s">
        <v>137</v>
      </c>
      <c r="BM214" s="185" t="s">
        <v>292</v>
      </c>
    </row>
    <row r="215" spans="1:65" s="2" customFormat="1" ht="27">
      <c r="A215" s="35"/>
      <c r="B215" s="36"/>
      <c r="C215" s="37"/>
      <c r="D215" s="187" t="s">
        <v>138</v>
      </c>
      <c r="E215" s="37"/>
      <c r="F215" s="188" t="s">
        <v>293</v>
      </c>
      <c r="G215" s="37"/>
      <c r="H215" s="37"/>
      <c r="I215" s="189"/>
      <c r="J215" s="37"/>
      <c r="K215" s="37"/>
      <c r="L215" s="40"/>
      <c r="M215" s="190"/>
      <c r="N215" s="191"/>
      <c r="O215" s="65"/>
      <c r="P215" s="65"/>
      <c r="Q215" s="65"/>
      <c r="R215" s="65"/>
      <c r="S215" s="65"/>
      <c r="T215" s="66"/>
      <c r="U215" s="35"/>
      <c r="V215" s="35"/>
      <c r="W215" s="35"/>
      <c r="X215" s="35"/>
      <c r="Y215" s="35"/>
      <c r="Z215" s="35"/>
      <c r="AA215" s="35"/>
      <c r="AB215" s="35"/>
      <c r="AC215" s="35"/>
      <c r="AD215" s="35"/>
      <c r="AE215" s="35"/>
      <c r="AT215" s="18" t="s">
        <v>138</v>
      </c>
      <c r="AU215" s="18" t="s">
        <v>84</v>
      </c>
    </row>
    <row r="216" spans="1:65" s="2" customFormat="1" ht="10">
      <c r="A216" s="35"/>
      <c r="B216" s="36"/>
      <c r="C216" s="37"/>
      <c r="D216" s="192" t="s">
        <v>140</v>
      </c>
      <c r="E216" s="37"/>
      <c r="F216" s="193" t="s">
        <v>294</v>
      </c>
      <c r="G216" s="37"/>
      <c r="H216" s="37"/>
      <c r="I216" s="189"/>
      <c r="J216" s="37"/>
      <c r="K216" s="37"/>
      <c r="L216" s="40"/>
      <c r="M216" s="190"/>
      <c r="N216" s="191"/>
      <c r="O216" s="65"/>
      <c r="P216" s="65"/>
      <c r="Q216" s="65"/>
      <c r="R216" s="65"/>
      <c r="S216" s="65"/>
      <c r="T216" s="66"/>
      <c r="U216" s="35"/>
      <c r="V216" s="35"/>
      <c r="W216" s="35"/>
      <c r="X216" s="35"/>
      <c r="Y216" s="35"/>
      <c r="Z216" s="35"/>
      <c r="AA216" s="35"/>
      <c r="AB216" s="35"/>
      <c r="AC216" s="35"/>
      <c r="AD216" s="35"/>
      <c r="AE216" s="35"/>
      <c r="AT216" s="18" t="s">
        <v>140</v>
      </c>
      <c r="AU216" s="18" t="s">
        <v>84</v>
      </c>
    </row>
    <row r="217" spans="1:65" s="13" customFormat="1" ht="10">
      <c r="B217" s="194"/>
      <c r="C217" s="195"/>
      <c r="D217" s="187" t="s">
        <v>142</v>
      </c>
      <c r="E217" s="196" t="s">
        <v>19</v>
      </c>
      <c r="F217" s="197" t="s">
        <v>295</v>
      </c>
      <c r="G217" s="195"/>
      <c r="H217" s="196" t="s">
        <v>19</v>
      </c>
      <c r="I217" s="198"/>
      <c r="J217" s="195"/>
      <c r="K217" s="195"/>
      <c r="L217" s="199"/>
      <c r="M217" s="200"/>
      <c r="N217" s="201"/>
      <c r="O217" s="201"/>
      <c r="P217" s="201"/>
      <c r="Q217" s="201"/>
      <c r="R217" s="201"/>
      <c r="S217" s="201"/>
      <c r="T217" s="202"/>
      <c r="AT217" s="203" t="s">
        <v>142</v>
      </c>
      <c r="AU217" s="203" t="s">
        <v>84</v>
      </c>
      <c r="AV217" s="13" t="s">
        <v>82</v>
      </c>
      <c r="AW217" s="13" t="s">
        <v>35</v>
      </c>
      <c r="AX217" s="13" t="s">
        <v>74</v>
      </c>
      <c r="AY217" s="203" t="s">
        <v>130</v>
      </c>
    </row>
    <row r="218" spans="1:65" s="14" customFormat="1" ht="10">
      <c r="B218" s="204"/>
      <c r="C218" s="205"/>
      <c r="D218" s="187" t="s">
        <v>142</v>
      </c>
      <c r="E218" s="206" t="s">
        <v>19</v>
      </c>
      <c r="F218" s="207" t="s">
        <v>296</v>
      </c>
      <c r="G218" s="205"/>
      <c r="H218" s="208">
        <v>51.3</v>
      </c>
      <c r="I218" s="209"/>
      <c r="J218" s="205"/>
      <c r="K218" s="205"/>
      <c r="L218" s="210"/>
      <c r="M218" s="211"/>
      <c r="N218" s="212"/>
      <c r="O218" s="212"/>
      <c r="P218" s="212"/>
      <c r="Q218" s="212"/>
      <c r="R218" s="212"/>
      <c r="S218" s="212"/>
      <c r="T218" s="213"/>
      <c r="AT218" s="214" t="s">
        <v>142</v>
      </c>
      <c r="AU218" s="214" t="s">
        <v>84</v>
      </c>
      <c r="AV218" s="14" t="s">
        <v>84</v>
      </c>
      <c r="AW218" s="14" t="s">
        <v>35</v>
      </c>
      <c r="AX218" s="14" t="s">
        <v>74</v>
      </c>
      <c r="AY218" s="214" t="s">
        <v>130</v>
      </c>
    </row>
    <row r="219" spans="1:65" s="14" customFormat="1" ht="20">
      <c r="B219" s="204"/>
      <c r="C219" s="205"/>
      <c r="D219" s="187" t="s">
        <v>142</v>
      </c>
      <c r="E219" s="206" t="s">
        <v>19</v>
      </c>
      <c r="F219" s="207" t="s">
        <v>297</v>
      </c>
      <c r="G219" s="205"/>
      <c r="H219" s="208">
        <v>20.399999999999999</v>
      </c>
      <c r="I219" s="209"/>
      <c r="J219" s="205"/>
      <c r="K219" s="205"/>
      <c r="L219" s="210"/>
      <c r="M219" s="211"/>
      <c r="N219" s="212"/>
      <c r="O219" s="212"/>
      <c r="P219" s="212"/>
      <c r="Q219" s="212"/>
      <c r="R219" s="212"/>
      <c r="S219" s="212"/>
      <c r="T219" s="213"/>
      <c r="AT219" s="214" t="s">
        <v>142</v>
      </c>
      <c r="AU219" s="214" t="s">
        <v>84</v>
      </c>
      <c r="AV219" s="14" t="s">
        <v>84</v>
      </c>
      <c r="AW219" s="14" t="s">
        <v>35</v>
      </c>
      <c r="AX219" s="14" t="s">
        <v>74</v>
      </c>
      <c r="AY219" s="214" t="s">
        <v>130</v>
      </c>
    </row>
    <row r="220" spans="1:65" s="14" customFormat="1" ht="20">
      <c r="B220" s="204"/>
      <c r="C220" s="205"/>
      <c r="D220" s="187" t="s">
        <v>142</v>
      </c>
      <c r="E220" s="206" t="s">
        <v>19</v>
      </c>
      <c r="F220" s="207" t="s">
        <v>298</v>
      </c>
      <c r="G220" s="205"/>
      <c r="H220" s="208">
        <v>30.6</v>
      </c>
      <c r="I220" s="209"/>
      <c r="J220" s="205"/>
      <c r="K220" s="205"/>
      <c r="L220" s="210"/>
      <c r="M220" s="211"/>
      <c r="N220" s="212"/>
      <c r="O220" s="212"/>
      <c r="P220" s="212"/>
      <c r="Q220" s="212"/>
      <c r="R220" s="212"/>
      <c r="S220" s="212"/>
      <c r="T220" s="213"/>
      <c r="AT220" s="214" t="s">
        <v>142</v>
      </c>
      <c r="AU220" s="214" t="s">
        <v>84</v>
      </c>
      <c r="AV220" s="14" t="s">
        <v>84</v>
      </c>
      <c r="AW220" s="14" t="s">
        <v>35</v>
      </c>
      <c r="AX220" s="14" t="s">
        <v>74</v>
      </c>
      <c r="AY220" s="214" t="s">
        <v>130</v>
      </c>
    </row>
    <row r="221" spans="1:65" s="14" customFormat="1" ht="10">
      <c r="B221" s="204"/>
      <c r="C221" s="205"/>
      <c r="D221" s="187" t="s">
        <v>142</v>
      </c>
      <c r="E221" s="206" t="s">
        <v>19</v>
      </c>
      <c r="F221" s="207" t="s">
        <v>299</v>
      </c>
      <c r="G221" s="205"/>
      <c r="H221" s="208">
        <v>12.6</v>
      </c>
      <c r="I221" s="209"/>
      <c r="J221" s="205"/>
      <c r="K221" s="205"/>
      <c r="L221" s="210"/>
      <c r="M221" s="211"/>
      <c r="N221" s="212"/>
      <c r="O221" s="212"/>
      <c r="P221" s="212"/>
      <c r="Q221" s="212"/>
      <c r="R221" s="212"/>
      <c r="S221" s="212"/>
      <c r="T221" s="213"/>
      <c r="AT221" s="214" t="s">
        <v>142</v>
      </c>
      <c r="AU221" s="214" t="s">
        <v>84</v>
      </c>
      <c r="AV221" s="14" t="s">
        <v>84</v>
      </c>
      <c r="AW221" s="14" t="s">
        <v>35</v>
      </c>
      <c r="AX221" s="14" t="s">
        <v>74</v>
      </c>
      <c r="AY221" s="214" t="s">
        <v>130</v>
      </c>
    </row>
    <row r="222" spans="1:65" s="15" customFormat="1" ht="10">
      <c r="B222" s="215"/>
      <c r="C222" s="216"/>
      <c r="D222" s="187" t="s">
        <v>142</v>
      </c>
      <c r="E222" s="217" t="s">
        <v>19</v>
      </c>
      <c r="F222" s="218" t="s">
        <v>145</v>
      </c>
      <c r="G222" s="216"/>
      <c r="H222" s="219">
        <v>114.9</v>
      </c>
      <c r="I222" s="220"/>
      <c r="J222" s="216"/>
      <c r="K222" s="216"/>
      <c r="L222" s="221"/>
      <c r="M222" s="222"/>
      <c r="N222" s="223"/>
      <c r="O222" s="223"/>
      <c r="P222" s="223"/>
      <c r="Q222" s="223"/>
      <c r="R222" s="223"/>
      <c r="S222" s="223"/>
      <c r="T222" s="224"/>
      <c r="AT222" s="225" t="s">
        <v>142</v>
      </c>
      <c r="AU222" s="225" t="s">
        <v>84</v>
      </c>
      <c r="AV222" s="15" t="s">
        <v>137</v>
      </c>
      <c r="AW222" s="15" t="s">
        <v>35</v>
      </c>
      <c r="AX222" s="15" t="s">
        <v>82</v>
      </c>
      <c r="AY222" s="225" t="s">
        <v>130</v>
      </c>
    </row>
    <row r="223" spans="1:65" s="2" customFormat="1" ht="24.15" customHeight="1">
      <c r="A223" s="35"/>
      <c r="B223" s="36"/>
      <c r="C223" s="226" t="s">
        <v>300</v>
      </c>
      <c r="D223" s="226" t="s">
        <v>188</v>
      </c>
      <c r="E223" s="227" t="s">
        <v>301</v>
      </c>
      <c r="F223" s="228" t="s">
        <v>302</v>
      </c>
      <c r="G223" s="229" t="s">
        <v>218</v>
      </c>
      <c r="H223" s="230">
        <v>51.3</v>
      </c>
      <c r="I223" s="231"/>
      <c r="J223" s="232">
        <f>ROUND(I223*H223,2)</f>
        <v>0</v>
      </c>
      <c r="K223" s="228" t="s">
        <v>136</v>
      </c>
      <c r="L223" s="233"/>
      <c r="M223" s="234" t="s">
        <v>19</v>
      </c>
      <c r="N223" s="235" t="s">
        <v>45</v>
      </c>
      <c r="O223" s="65"/>
      <c r="P223" s="183">
        <f>O223*H223</f>
        <v>0</v>
      </c>
      <c r="Q223" s="183">
        <v>2.5289999999999999</v>
      </c>
      <c r="R223" s="183">
        <f>Q223*H223</f>
        <v>129.73769999999999</v>
      </c>
      <c r="S223" s="183">
        <v>0</v>
      </c>
      <c r="T223" s="184">
        <f>S223*H223</f>
        <v>0</v>
      </c>
      <c r="U223" s="35"/>
      <c r="V223" s="35"/>
      <c r="W223" s="35"/>
      <c r="X223" s="35"/>
      <c r="Y223" s="35"/>
      <c r="Z223" s="35"/>
      <c r="AA223" s="35"/>
      <c r="AB223" s="35"/>
      <c r="AC223" s="35"/>
      <c r="AD223" s="35"/>
      <c r="AE223" s="35"/>
      <c r="AR223" s="185" t="s">
        <v>187</v>
      </c>
      <c r="AT223" s="185" t="s">
        <v>188</v>
      </c>
      <c r="AU223" s="185" t="s">
        <v>84</v>
      </c>
      <c r="AY223" s="18" t="s">
        <v>130</v>
      </c>
      <c r="BE223" s="186">
        <f>IF(N223="základní",J223,0)</f>
        <v>0</v>
      </c>
      <c r="BF223" s="186">
        <f>IF(N223="snížená",J223,0)</f>
        <v>0</v>
      </c>
      <c r="BG223" s="186">
        <f>IF(N223="zákl. přenesená",J223,0)</f>
        <v>0</v>
      </c>
      <c r="BH223" s="186">
        <f>IF(N223="sníž. přenesená",J223,0)</f>
        <v>0</v>
      </c>
      <c r="BI223" s="186">
        <f>IF(N223="nulová",J223,0)</f>
        <v>0</v>
      </c>
      <c r="BJ223" s="18" t="s">
        <v>82</v>
      </c>
      <c r="BK223" s="186">
        <f>ROUND(I223*H223,2)</f>
        <v>0</v>
      </c>
      <c r="BL223" s="18" t="s">
        <v>137</v>
      </c>
      <c r="BM223" s="185" t="s">
        <v>303</v>
      </c>
    </row>
    <row r="224" spans="1:65" s="2" customFormat="1" ht="18">
      <c r="A224" s="35"/>
      <c r="B224" s="36"/>
      <c r="C224" s="37"/>
      <c r="D224" s="187" t="s">
        <v>138</v>
      </c>
      <c r="E224" s="37"/>
      <c r="F224" s="188" t="s">
        <v>302</v>
      </c>
      <c r="G224" s="37"/>
      <c r="H224" s="37"/>
      <c r="I224" s="189"/>
      <c r="J224" s="37"/>
      <c r="K224" s="37"/>
      <c r="L224" s="40"/>
      <c r="M224" s="190"/>
      <c r="N224" s="191"/>
      <c r="O224" s="65"/>
      <c r="P224" s="65"/>
      <c r="Q224" s="65"/>
      <c r="R224" s="65"/>
      <c r="S224" s="65"/>
      <c r="T224" s="66"/>
      <c r="U224" s="35"/>
      <c r="V224" s="35"/>
      <c r="W224" s="35"/>
      <c r="X224" s="35"/>
      <c r="Y224" s="35"/>
      <c r="Z224" s="35"/>
      <c r="AA224" s="35"/>
      <c r="AB224" s="35"/>
      <c r="AC224" s="35"/>
      <c r="AD224" s="35"/>
      <c r="AE224" s="35"/>
      <c r="AT224" s="18" t="s">
        <v>138</v>
      </c>
      <c r="AU224" s="18" t="s">
        <v>84</v>
      </c>
    </row>
    <row r="225" spans="1:65" s="13" customFormat="1" ht="10">
      <c r="B225" s="194"/>
      <c r="C225" s="195"/>
      <c r="D225" s="187" t="s">
        <v>142</v>
      </c>
      <c r="E225" s="196" t="s">
        <v>19</v>
      </c>
      <c r="F225" s="197" t="s">
        <v>304</v>
      </c>
      <c r="G225" s="195"/>
      <c r="H225" s="196" t="s">
        <v>19</v>
      </c>
      <c r="I225" s="198"/>
      <c r="J225" s="195"/>
      <c r="K225" s="195"/>
      <c r="L225" s="199"/>
      <c r="M225" s="200"/>
      <c r="N225" s="201"/>
      <c r="O225" s="201"/>
      <c r="P225" s="201"/>
      <c r="Q225" s="201"/>
      <c r="R225" s="201"/>
      <c r="S225" s="201"/>
      <c r="T225" s="202"/>
      <c r="AT225" s="203" t="s">
        <v>142</v>
      </c>
      <c r="AU225" s="203" t="s">
        <v>84</v>
      </c>
      <c r="AV225" s="13" t="s">
        <v>82</v>
      </c>
      <c r="AW225" s="13" t="s">
        <v>35</v>
      </c>
      <c r="AX225" s="13" t="s">
        <v>74</v>
      </c>
      <c r="AY225" s="203" t="s">
        <v>130</v>
      </c>
    </row>
    <row r="226" spans="1:65" s="14" customFormat="1" ht="10">
      <c r="B226" s="204"/>
      <c r="C226" s="205"/>
      <c r="D226" s="187" t="s">
        <v>142</v>
      </c>
      <c r="E226" s="206" t="s">
        <v>19</v>
      </c>
      <c r="F226" s="207" t="s">
        <v>305</v>
      </c>
      <c r="G226" s="205"/>
      <c r="H226" s="208">
        <v>51.3</v>
      </c>
      <c r="I226" s="209"/>
      <c r="J226" s="205"/>
      <c r="K226" s="205"/>
      <c r="L226" s="210"/>
      <c r="M226" s="211"/>
      <c r="N226" s="212"/>
      <c r="O226" s="212"/>
      <c r="P226" s="212"/>
      <c r="Q226" s="212"/>
      <c r="R226" s="212"/>
      <c r="S226" s="212"/>
      <c r="T226" s="213"/>
      <c r="AT226" s="214" t="s">
        <v>142</v>
      </c>
      <c r="AU226" s="214" t="s">
        <v>84</v>
      </c>
      <c r="AV226" s="14" t="s">
        <v>84</v>
      </c>
      <c r="AW226" s="14" t="s">
        <v>35</v>
      </c>
      <c r="AX226" s="14" t="s">
        <v>74</v>
      </c>
      <c r="AY226" s="214" t="s">
        <v>130</v>
      </c>
    </row>
    <row r="227" spans="1:65" s="15" customFormat="1" ht="10">
      <c r="B227" s="215"/>
      <c r="C227" s="216"/>
      <c r="D227" s="187" t="s">
        <v>142</v>
      </c>
      <c r="E227" s="217" t="s">
        <v>19</v>
      </c>
      <c r="F227" s="218" t="s">
        <v>145</v>
      </c>
      <c r="G227" s="216"/>
      <c r="H227" s="219">
        <v>51.3</v>
      </c>
      <c r="I227" s="220"/>
      <c r="J227" s="216"/>
      <c r="K227" s="216"/>
      <c r="L227" s="221"/>
      <c r="M227" s="222"/>
      <c r="N227" s="223"/>
      <c r="O227" s="223"/>
      <c r="P227" s="223"/>
      <c r="Q227" s="223"/>
      <c r="R227" s="223"/>
      <c r="S227" s="223"/>
      <c r="T227" s="224"/>
      <c r="AT227" s="225" t="s">
        <v>142</v>
      </c>
      <c r="AU227" s="225" t="s">
        <v>84</v>
      </c>
      <c r="AV227" s="15" t="s">
        <v>137</v>
      </c>
      <c r="AW227" s="15" t="s">
        <v>35</v>
      </c>
      <c r="AX227" s="15" t="s">
        <v>82</v>
      </c>
      <c r="AY227" s="225" t="s">
        <v>130</v>
      </c>
    </row>
    <row r="228" spans="1:65" s="2" customFormat="1" ht="16.5" customHeight="1">
      <c r="A228" s="35"/>
      <c r="B228" s="36"/>
      <c r="C228" s="226" t="s">
        <v>272</v>
      </c>
      <c r="D228" s="226" t="s">
        <v>188</v>
      </c>
      <c r="E228" s="227" t="s">
        <v>306</v>
      </c>
      <c r="F228" s="228" t="s">
        <v>307</v>
      </c>
      <c r="G228" s="229" t="s">
        <v>285</v>
      </c>
      <c r="H228" s="230">
        <v>51.36</v>
      </c>
      <c r="I228" s="231"/>
      <c r="J228" s="232">
        <f>ROUND(I228*H228,2)</f>
        <v>0</v>
      </c>
      <c r="K228" s="228" t="s">
        <v>136</v>
      </c>
      <c r="L228" s="233"/>
      <c r="M228" s="234" t="s">
        <v>19</v>
      </c>
      <c r="N228" s="235" t="s">
        <v>45</v>
      </c>
      <c r="O228" s="65"/>
      <c r="P228" s="183">
        <f>O228*H228</f>
        <v>0</v>
      </c>
      <c r="Q228" s="183">
        <v>1</v>
      </c>
      <c r="R228" s="183">
        <f>Q228*H228</f>
        <v>51.36</v>
      </c>
      <c r="S228" s="183">
        <v>0</v>
      </c>
      <c r="T228" s="184">
        <f>S228*H228</f>
        <v>0</v>
      </c>
      <c r="U228" s="35"/>
      <c r="V228" s="35"/>
      <c r="W228" s="35"/>
      <c r="X228" s="35"/>
      <c r="Y228" s="35"/>
      <c r="Z228" s="35"/>
      <c r="AA228" s="35"/>
      <c r="AB228" s="35"/>
      <c r="AC228" s="35"/>
      <c r="AD228" s="35"/>
      <c r="AE228" s="35"/>
      <c r="AR228" s="185" t="s">
        <v>187</v>
      </c>
      <c r="AT228" s="185" t="s">
        <v>188</v>
      </c>
      <c r="AU228" s="185" t="s">
        <v>84</v>
      </c>
      <c r="AY228" s="18" t="s">
        <v>130</v>
      </c>
      <c r="BE228" s="186">
        <f>IF(N228="základní",J228,0)</f>
        <v>0</v>
      </c>
      <c r="BF228" s="186">
        <f>IF(N228="snížená",J228,0)</f>
        <v>0</v>
      </c>
      <c r="BG228" s="186">
        <f>IF(N228="zákl. přenesená",J228,0)</f>
        <v>0</v>
      </c>
      <c r="BH228" s="186">
        <f>IF(N228="sníž. přenesená",J228,0)</f>
        <v>0</v>
      </c>
      <c r="BI228" s="186">
        <f>IF(N228="nulová",J228,0)</f>
        <v>0</v>
      </c>
      <c r="BJ228" s="18" t="s">
        <v>82</v>
      </c>
      <c r="BK228" s="186">
        <f>ROUND(I228*H228,2)</f>
        <v>0</v>
      </c>
      <c r="BL228" s="18" t="s">
        <v>137</v>
      </c>
      <c r="BM228" s="185" t="s">
        <v>308</v>
      </c>
    </row>
    <row r="229" spans="1:65" s="2" customFormat="1" ht="10">
      <c r="A229" s="35"/>
      <c r="B229" s="36"/>
      <c r="C229" s="37"/>
      <c r="D229" s="187" t="s">
        <v>138</v>
      </c>
      <c r="E229" s="37"/>
      <c r="F229" s="188" t="s">
        <v>307</v>
      </c>
      <c r="G229" s="37"/>
      <c r="H229" s="37"/>
      <c r="I229" s="189"/>
      <c r="J229" s="37"/>
      <c r="K229" s="37"/>
      <c r="L229" s="40"/>
      <c r="M229" s="190"/>
      <c r="N229" s="191"/>
      <c r="O229" s="65"/>
      <c r="P229" s="65"/>
      <c r="Q229" s="65"/>
      <c r="R229" s="65"/>
      <c r="S229" s="65"/>
      <c r="T229" s="66"/>
      <c r="U229" s="35"/>
      <c r="V229" s="35"/>
      <c r="W229" s="35"/>
      <c r="X229" s="35"/>
      <c r="Y229" s="35"/>
      <c r="Z229" s="35"/>
      <c r="AA229" s="35"/>
      <c r="AB229" s="35"/>
      <c r="AC229" s="35"/>
      <c r="AD229" s="35"/>
      <c r="AE229" s="35"/>
      <c r="AT229" s="18" t="s">
        <v>138</v>
      </c>
      <c r="AU229" s="18" t="s">
        <v>84</v>
      </c>
    </row>
    <row r="230" spans="1:65" s="13" customFormat="1" ht="10">
      <c r="B230" s="194"/>
      <c r="C230" s="195"/>
      <c r="D230" s="187" t="s">
        <v>142</v>
      </c>
      <c r="E230" s="196" t="s">
        <v>19</v>
      </c>
      <c r="F230" s="197" t="s">
        <v>309</v>
      </c>
      <c r="G230" s="195"/>
      <c r="H230" s="196" t="s">
        <v>19</v>
      </c>
      <c r="I230" s="198"/>
      <c r="J230" s="195"/>
      <c r="K230" s="195"/>
      <c r="L230" s="199"/>
      <c r="M230" s="200"/>
      <c r="N230" s="201"/>
      <c r="O230" s="201"/>
      <c r="P230" s="201"/>
      <c r="Q230" s="201"/>
      <c r="R230" s="201"/>
      <c r="S230" s="201"/>
      <c r="T230" s="202"/>
      <c r="AT230" s="203" t="s">
        <v>142</v>
      </c>
      <c r="AU230" s="203" t="s">
        <v>84</v>
      </c>
      <c r="AV230" s="13" t="s">
        <v>82</v>
      </c>
      <c r="AW230" s="13" t="s">
        <v>35</v>
      </c>
      <c r="AX230" s="13" t="s">
        <v>74</v>
      </c>
      <c r="AY230" s="203" t="s">
        <v>130</v>
      </c>
    </row>
    <row r="231" spans="1:65" s="14" customFormat="1" ht="10">
      <c r="B231" s="204"/>
      <c r="C231" s="205"/>
      <c r="D231" s="187" t="s">
        <v>142</v>
      </c>
      <c r="E231" s="206" t="s">
        <v>19</v>
      </c>
      <c r="F231" s="207" t="s">
        <v>310</v>
      </c>
      <c r="G231" s="205"/>
      <c r="H231" s="208">
        <v>38.76</v>
      </c>
      <c r="I231" s="209"/>
      <c r="J231" s="205"/>
      <c r="K231" s="205"/>
      <c r="L231" s="210"/>
      <c r="M231" s="211"/>
      <c r="N231" s="212"/>
      <c r="O231" s="212"/>
      <c r="P231" s="212"/>
      <c r="Q231" s="212"/>
      <c r="R231" s="212"/>
      <c r="S231" s="212"/>
      <c r="T231" s="213"/>
      <c r="AT231" s="214" t="s">
        <v>142</v>
      </c>
      <c r="AU231" s="214" t="s">
        <v>84</v>
      </c>
      <c r="AV231" s="14" t="s">
        <v>84</v>
      </c>
      <c r="AW231" s="14" t="s">
        <v>35</v>
      </c>
      <c r="AX231" s="14" t="s">
        <v>74</v>
      </c>
      <c r="AY231" s="214" t="s">
        <v>130</v>
      </c>
    </row>
    <row r="232" spans="1:65" s="14" customFormat="1" ht="10">
      <c r="B232" s="204"/>
      <c r="C232" s="205"/>
      <c r="D232" s="187" t="s">
        <v>142</v>
      </c>
      <c r="E232" s="206" t="s">
        <v>19</v>
      </c>
      <c r="F232" s="207" t="s">
        <v>299</v>
      </c>
      <c r="G232" s="205"/>
      <c r="H232" s="208">
        <v>12.6</v>
      </c>
      <c r="I232" s="209"/>
      <c r="J232" s="205"/>
      <c r="K232" s="205"/>
      <c r="L232" s="210"/>
      <c r="M232" s="211"/>
      <c r="N232" s="212"/>
      <c r="O232" s="212"/>
      <c r="P232" s="212"/>
      <c r="Q232" s="212"/>
      <c r="R232" s="212"/>
      <c r="S232" s="212"/>
      <c r="T232" s="213"/>
      <c r="AT232" s="214" t="s">
        <v>142</v>
      </c>
      <c r="AU232" s="214" t="s">
        <v>84</v>
      </c>
      <c r="AV232" s="14" t="s">
        <v>84</v>
      </c>
      <c r="AW232" s="14" t="s">
        <v>35</v>
      </c>
      <c r="AX232" s="14" t="s">
        <v>74</v>
      </c>
      <c r="AY232" s="214" t="s">
        <v>130</v>
      </c>
    </row>
    <row r="233" spans="1:65" s="15" customFormat="1" ht="10">
      <c r="B233" s="215"/>
      <c r="C233" s="216"/>
      <c r="D233" s="187" t="s">
        <v>142</v>
      </c>
      <c r="E233" s="217" t="s">
        <v>19</v>
      </c>
      <c r="F233" s="218" t="s">
        <v>145</v>
      </c>
      <c r="G233" s="216"/>
      <c r="H233" s="219">
        <v>51.36</v>
      </c>
      <c r="I233" s="220"/>
      <c r="J233" s="216"/>
      <c r="K233" s="216"/>
      <c r="L233" s="221"/>
      <c r="M233" s="222"/>
      <c r="N233" s="223"/>
      <c r="O233" s="223"/>
      <c r="P233" s="223"/>
      <c r="Q233" s="223"/>
      <c r="R233" s="223"/>
      <c r="S233" s="223"/>
      <c r="T233" s="224"/>
      <c r="AT233" s="225" t="s">
        <v>142</v>
      </c>
      <c r="AU233" s="225" t="s">
        <v>84</v>
      </c>
      <c r="AV233" s="15" t="s">
        <v>137</v>
      </c>
      <c r="AW233" s="15" t="s">
        <v>35</v>
      </c>
      <c r="AX233" s="15" t="s">
        <v>82</v>
      </c>
      <c r="AY233" s="225" t="s">
        <v>130</v>
      </c>
    </row>
    <row r="234" spans="1:65" s="2" customFormat="1" ht="24.15" customHeight="1">
      <c r="A234" s="35"/>
      <c r="B234" s="36"/>
      <c r="C234" s="174" t="s">
        <v>311</v>
      </c>
      <c r="D234" s="174" t="s">
        <v>132</v>
      </c>
      <c r="E234" s="175" t="s">
        <v>312</v>
      </c>
      <c r="F234" s="176" t="s">
        <v>313</v>
      </c>
      <c r="G234" s="177" t="s">
        <v>218</v>
      </c>
      <c r="H234" s="178">
        <v>1.44</v>
      </c>
      <c r="I234" s="179"/>
      <c r="J234" s="180">
        <f>ROUND(I234*H234,2)</f>
        <v>0</v>
      </c>
      <c r="K234" s="176" t="s">
        <v>136</v>
      </c>
      <c r="L234" s="40"/>
      <c r="M234" s="181" t="s">
        <v>19</v>
      </c>
      <c r="N234" s="182" t="s">
        <v>45</v>
      </c>
      <c r="O234" s="65"/>
      <c r="P234" s="183">
        <f>O234*H234</f>
        <v>0</v>
      </c>
      <c r="Q234" s="183">
        <v>0</v>
      </c>
      <c r="R234" s="183">
        <f>Q234*H234</f>
        <v>0</v>
      </c>
      <c r="S234" s="183">
        <v>0</v>
      </c>
      <c r="T234" s="184">
        <f>S234*H234</f>
        <v>0</v>
      </c>
      <c r="U234" s="35"/>
      <c r="V234" s="35"/>
      <c r="W234" s="35"/>
      <c r="X234" s="35"/>
      <c r="Y234" s="35"/>
      <c r="Z234" s="35"/>
      <c r="AA234" s="35"/>
      <c r="AB234" s="35"/>
      <c r="AC234" s="35"/>
      <c r="AD234" s="35"/>
      <c r="AE234" s="35"/>
      <c r="AR234" s="185" t="s">
        <v>137</v>
      </c>
      <c r="AT234" s="185" t="s">
        <v>132</v>
      </c>
      <c r="AU234" s="185" t="s">
        <v>84</v>
      </c>
      <c r="AY234" s="18" t="s">
        <v>130</v>
      </c>
      <c r="BE234" s="186">
        <f>IF(N234="základní",J234,0)</f>
        <v>0</v>
      </c>
      <c r="BF234" s="186">
        <f>IF(N234="snížená",J234,0)</f>
        <v>0</v>
      </c>
      <c r="BG234" s="186">
        <f>IF(N234="zákl. přenesená",J234,0)</f>
        <v>0</v>
      </c>
      <c r="BH234" s="186">
        <f>IF(N234="sníž. přenesená",J234,0)</f>
        <v>0</v>
      </c>
      <c r="BI234" s="186">
        <f>IF(N234="nulová",J234,0)</f>
        <v>0</v>
      </c>
      <c r="BJ234" s="18" t="s">
        <v>82</v>
      </c>
      <c r="BK234" s="186">
        <f>ROUND(I234*H234,2)</f>
        <v>0</v>
      </c>
      <c r="BL234" s="18" t="s">
        <v>137</v>
      </c>
      <c r="BM234" s="185" t="s">
        <v>314</v>
      </c>
    </row>
    <row r="235" spans="1:65" s="2" customFormat="1" ht="27">
      <c r="A235" s="35"/>
      <c r="B235" s="36"/>
      <c r="C235" s="37"/>
      <c r="D235" s="187" t="s">
        <v>138</v>
      </c>
      <c r="E235" s="37"/>
      <c r="F235" s="188" t="s">
        <v>315</v>
      </c>
      <c r="G235" s="37"/>
      <c r="H235" s="37"/>
      <c r="I235" s="189"/>
      <c r="J235" s="37"/>
      <c r="K235" s="37"/>
      <c r="L235" s="40"/>
      <c r="M235" s="190"/>
      <c r="N235" s="191"/>
      <c r="O235" s="65"/>
      <c r="P235" s="65"/>
      <c r="Q235" s="65"/>
      <c r="R235" s="65"/>
      <c r="S235" s="65"/>
      <c r="T235" s="66"/>
      <c r="U235" s="35"/>
      <c r="V235" s="35"/>
      <c r="W235" s="35"/>
      <c r="X235" s="35"/>
      <c r="Y235" s="35"/>
      <c r="Z235" s="35"/>
      <c r="AA235" s="35"/>
      <c r="AB235" s="35"/>
      <c r="AC235" s="35"/>
      <c r="AD235" s="35"/>
      <c r="AE235" s="35"/>
      <c r="AT235" s="18" t="s">
        <v>138</v>
      </c>
      <c r="AU235" s="18" t="s">
        <v>84</v>
      </c>
    </row>
    <row r="236" spans="1:65" s="2" customFormat="1" ht="10">
      <c r="A236" s="35"/>
      <c r="B236" s="36"/>
      <c r="C236" s="37"/>
      <c r="D236" s="192" t="s">
        <v>140</v>
      </c>
      <c r="E236" s="37"/>
      <c r="F236" s="193" t="s">
        <v>316</v>
      </c>
      <c r="G236" s="37"/>
      <c r="H236" s="37"/>
      <c r="I236" s="189"/>
      <c r="J236" s="37"/>
      <c r="K236" s="37"/>
      <c r="L236" s="40"/>
      <c r="M236" s="190"/>
      <c r="N236" s="191"/>
      <c r="O236" s="65"/>
      <c r="P236" s="65"/>
      <c r="Q236" s="65"/>
      <c r="R236" s="65"/>
      <c r="S236" s="65"/>
      <c r="T236" s="66"/>
      <c r="U236" s="35"/>
      <c r="V236" s="35"/>
      <c r="W236" s="35"/>
      <c r="X236" s="35"/>
      <c r="Y236" s="35"/>
      <c r="Z236" s="35"/>
      <c r="AA236" s="35"/>
      <c r="AB236" s="35"/>
      <c r="AC236" s="35"/>
      <c r="AD236" s="35"/>
      <c r="AE236" s="35"/>
      <c r="AT236" s="18" t="s">
        <v>140</v>
      </c>
      <c r="AU236" s="18" t="s">
        <v>84</v>
      </c>
    </row>
    <row r="237" spans="1:65" s="13" customFormat="1" ht="10">
      <c r="B237" s="194"/>
      <c r="C237" s="195"/>
      <c r="D237" s="187" t="s">
        <v>142</v>
      </c>
      <c r="E237" s="196" t="s">
        <v>19</v>
      </c>
      <c r="F237" s="197" t="s">
        <v>317</v>
      </c>
      <c r="G237" s="195"/>
      <c r="H237" s="196" t="s">
        <v>19</v>
      </c>
      <c r="I237" s="198"/>
      <c r="J237" s="195"/>
      <c r="K237" s="195"/>
      <c r="L237" s="199"/>
      <c r="M237" s="200"/>
      <c r="N237" s="201"/>
      <c r="O237" s="201"/>
      <c r="P237" s="201"/>
      <c r="Q237" s="201"/>
      <c r="R237" s="201"/>
      <c r="S237" s="201"/>
      <c r="T237" s="202"/>
      <c r="AT237" s="203" t="s">
        <v>142</v>
      </c>
      <c r="AU237" s="203" t="s">
        <v>84</v>
      </c>
      <c r="AV237" s="13" t="s">
        <v>82</v>
      </c>
      <c r="AW237" s="13" t="s">
        <v>35</v>
      </c>
      <c r="AX237" s="13" t="s">
        <v>74</v>
      </c>
      <c r="AY237" s="203" t="s">
        <v>130</v>
      </c>
    </row>
    <row r="238" spans="1:65" s="14" customFormat="1" ht="10">
      <c r="B238" s="204"/>
      <c r="C238" s="205"/>
      <c r="D238" s="187" t="s">
        <v>142</v>
      </c>
      <c r="E238" s="206" t="s">
        <v>19</v>
      </c>
      <c r="F238" s="207" t="s">
        <v>318</v>
      </c>
      <c r="G238" s="205"/>
      <c r="H238" s="208">
        <v>1.44</v>
      </c>
      <c r="I238" s="209"/>
      <c r="J238" s="205"/>
      <c r="K238" s="205"/>
      <c r="L238" s="210"/>
      <c r="M238" s="211"/>
      <c r="N238" s="212"/>
      <c r="O238" s="212"/>
      <c r="P238" s="212"/>
      <c r="Q238" s="212"/>
      <c r="R238" s="212"/>
      <c r="S238" s="212"/>
      <c r="T238" s="213"/>
      <c r="AT238" s="214" t="s">
        <v>142</v>
      </c>
      <c r="AU238" s="214" t="s">
        <v>84</v>
      </c>
      <c r="AV238" s="14" t="s">
        <v>84</v>
      </c>
      <c r="AW238" s="14" t="s">
        <v>35</v>
      </c>
      <c r="AX238" s="14" t="s">
        <v>74</v>
      </c>
      <c r="AY238" s="214" t="s">
        <v>130</v>
      </c>
    </row>
    <row r="239" spans="1:65" s="15" customFormat="1" ht="10">
      <c r="B239" s="215"/>
      <c r="C239" s="216"/>
      <c r="D239" s="187" t="s">
        <v>142</v>
      </c>
      <c r="E239" s="217" t="s">
        <v>19</v>
      </c>
      <c r="F239" s="218" t="s">
        <v>145</v>
      </c>
      <c r="G239" s="216"/>
      <c r="H239" s="219">
        <v>1.44</v>
      </c>
      <c r="I239" s="220"/>
      <c r="J239" s="216"/>
      <c r="K239" s="216"/>
      <c r="L239" s="221"/>
      <c r="M239" s="222"/>
      <c r="N239" s="223"/>
      <c r="O239" s="223"/>
      <c r="P239" s="223"/>
      <c r="Q239" s="223"/>
      <c r="R239" s="223"/>
      <c r="S239" s="223"/>
      <c r="T239" s="224"/>
      <c r="AT239" s="225" t="s">
        <v>142</v>
      </c>
      <c r="AU239" s="225" t="s">
        <v>84</v>
      </c>
      <c r="AV239" s="15" t="s">
        <v>137</v>
      </c>
      <c r="AW239" s="15" t="s">
        <v>35</v>
      </c>
      <c r="AX239" s="15" t="s">
        <v>82</v>
      </c>
      <c r="AY239" s="225" t="s">
        <v>130</v>
      </c>
    </row>
    <row r="240" spans="1:65" s="2" customFormat="1" ht="16.5" customHeight="1">
      <c r="A240" s="35"/>
      <c r="B240" s="36"/>
      <c r="C240" s="226" t="s">
        <v>279</v>
      </c>
      <c r="D240" s="226" t="s">
        <v>188</v>
      </c>
      <c r="E240" s="227" t="s">
        <v>319</v>
      </c>
      <c r="F240" s="228" t="s">
        <v>320</v>
      </c>
      <c r="G240" s="229" t="s">
        <v>285</v>
      </c>
      <c r="H240" s="230">
        <v>2.7360000000000002</v>
      </c>
      <c r="I240" s="231"/>
      <c r="J240" s="232">
        <f>ROUND(I240*H240,2)</f>
        <v>0</v>
      </c>
      <c r="K240" s="228" t="s">
        <v>136</v>
      </c>
      <c r="L240" s="233"/>
      <c r="M240" s="234" t="s">
        <v>19</v>
      </c>
      <c r="N240" s="235" t="s">
        <v>45</v>
      </c>
      <c r="O240" s="65"/>
      <c r="P240" s="183">
        <f>O240*H240</f>
        <v>0</v>
      </c>
      <c r="Q240" s="183">
        <v>1</v>
      </c>
      <c r="R240" s="183">
        <f>Q240*H240</f>
        <v>2.7360000000000002</v>
      </c>
      <c r="S240" s="183">
        <v>0</v>
      </c>
      <c r="T240" s="184">
        <f>S240*H240</f>
        <v>0</v>
      </c>
      <c r="U240" s="35"/>
      <c r="V240" s="35"/>
      <c r="W240" s="35"/>
      <c r="X240" s="35"/>
      <c r="Y240" s="35"/>
      <c r="Z240" s="35"/>
      <c r="AA240" s="35"/>
      <c r="AB240" s="35"/>
      <c r="AC240" s="35"/>
      <c r="AD240" s="35"/>
      <c r="AE240" s="35"/>
      <c r="AR240" s="185" t="s">
        <v>187</v>
      </c>
      <c r="AT240" s="185" t="s">
        <v>188</v>
      </c>
      <c r="AU240" s="185" t="s">
        <v>84</v>
      </c>
      <c r="AY240" s="18" t="s">
        <v>130</v>
      </c>
      <c r="BE240" s="186">
        <f>IF(N240="základní",J240,0)</f>
        <v>0</v>
      </c>
      <c r="BF240" s="186">
        <f>IF(N240="snížená",J240,0)</f>
        <v>0</v>
      </c>
      <c r="BG240" s="186">
        <f>IF(N240="zákl. přenesená",J240,0)</f>
        <v>0</v>
      </c>
      <c r="BH240" s="186">
        <f>IF(N240="sníž. přenesená",J240,0)</f>
        <v>0</v>
      </c>
      <c r="BI240" s="186">
        <f>IF(N240="nulová",J240,0)</f>
        <v>0</v>
      </c>
      <c r="BJ240" s="18" t="s">
        <v>82</v>
      </c>
      <c r="BK240" s="186">
        <f>ROUND(I240*H240,2)</f>
        <v>0</v>
      </c>
      <c r="BL240" s="18" t="s">
        <v>137</v>
      </c>
      <c r="BM240" s="185" t="s">
        <v>321</v>
      </c>
    </row>
    <row r="241" spans="1:65" s="2" customFormat="1" ht="10">
      <c r="A241" s="35"/>
      <c r="B241" s="36"/>
      <c r="C241" s="37"/>
      <c r="D241" s="187" t="s">
        <v>138</v>
      </c>
      <c r="E241" s="37"/>
      <c r="F241" s="188" t="s">
        <v>320</v>
      </c>
      <c r="G241" s="37"/>
      <c r="H241" s="37"/>
      <c r="I241" s="189"/>
      <c r="J241" s="37"/>
      <c r="K241" s="37"/>
      <c r="L241" s="40"/>
      <c r="M241" s="190"/>
      <c r="N241" s="191"/>
      <c r="O241" s="65"/>
      <c r="P241" s="65"/>
      <c r="Q241" s="65"/>
      <c r="R241" s="65"/>
      <c r="S241" s="65"/>
      <c r="T241" s="66"/>
      <c r="U241" s="35"/>
      <c r="V241" s="35"/>
      <c r="W241" s="35"/>
      <c r="X241" s="35"/>
      <c r="Y241" s="35"/>
      <c r="Z241" s="35"/>
      <c r="AA241" s="35"/>
      <c r="AB241" s="35"/>
      <c r="AC241" s="35"/>
      <c r="AD241" s="35"/>
      <c r="AE241" s="35"/>
      <c r="AT241" s="18" t="s">
        <v>138</v>
      </c>
      <c r="AU241" s="18" t="s">
        <v>84</v>
      </c>
    </row>
    <row r="242" spans="1:65" s="14" customFormat="1" ht="10">
      <c r="B242" s="204"/>
      <c r="C242" s="205"/>
      <c r="D242" s="187" t="s">
        <v>142</v>
      </c>
      <c r="E242" s="206" t="s">
        <v>19</v>
      </c>
      <c r="F242" s="207" t="s">
        <v>322</v>
      </c>
      <c r="G242" s="205"/>
      <c r="H242" s="208">
        <v>2.7360000000000002</v>
      </c>
      <c r="I242" s="209"/>
      <c r="J242" s="205"/>
      <c r="K242" s="205"/>
      <c r="L242" s="210"/>
      <c r="M242" s="211"/>
      <c r="N242" s="212"/>
      <c r="O242" s="212"/>
      <c r="P242" s="212"/>
      <c r="Q242" s="212"/>
      <c r="R242" s="212"/>
      <c r="S242" s="212"/>
      <c r="T242" s="213"/>
      <c r="AT242" s="214" t="s">
        <v>142</v>
      </c>
      <c r="AU242" s="214" t="s">
        <v>84</v>
      </c>
      <c r="AV242" s="14" t="s">
        <v>84</v>
      </c>
      <c r="AW242" s="14" t="s">
        <v>35</v>
      </c>
      <c r="AX242" s="14" t="s">
        <v>74</v>
      </c>
      <c r="AY242" s="214" t="s">
        <v>130</v>
      </c>
    </row>
    <row r="243" spans="1:65" s="15" customFormat="1" ht="10">
      <c r="B243" s="215"/>
      <c r="C243" s="216"/>
      <c r="D243" s="187" t="s">
        <v>142</v>
      </c>
      <c r="E243" s="217" t="s">
        <v>19</v>
      </c>
      <c r="F243" s="218" t="s">
        <v>145</v>
      </c>
      <c r="G243" s="216"/>
      <c r="H243" s="219">
        <v>2.7360000000000002</v>
      </c>
      <c r="I243" s="220"/>
      <c r="J243" s="216"/>
      <c r="K243" s="216"/>
      <c r="L243" s="221"/>
      <c r="M243" s="222"/>
      <c r="N243" s="223"/>
      <c r="O243" s="223"/>
      <c r="P243" s="223"/>
      <c r="Q243" s="223"/>
      <c r="R243" s="223"/>
      <c r="S243" s="223"/>
      <c r="T243" s="224"/>
      <c r="AT243" s="225" t="s">
        <v>142</v>
      </c>
      <c r="AU243" s="225" t="s">
        <v>84</v>
      </c>
      <c r="AV243" s="15" t="s">
        <v>137</v>
      </c>
      <c r="AW243" s="15" t="s">
        <v>35</v>
      </c>
      <c r="AX243" s="15" t="s">
        <v>82</v>
      </c>
      <c r="AY243" s="225" t="s">
        <v>130</v>
      </c>
    </row>
    <row r="244" spans="1:65" s="2" customFormat="1" ht="24.15" customHeight="1">
      <c r="A244" s="35"/>
      <c r="B244" s="36"/>
      <c r="C244" s="174" t="s">
        <v>323</v>
      </c>
      <c r="D244" s="174" t="s">
        <v>132</v>
      </c>
      <c r="E244" s="175" t="s">
        <v>324</v>
      </c>
      <c r="F244" s="176" t="s">
        <v>325</v>
      </c>
      <c r="G244" s="177" t="s">
        <v>135</v>
      </c>
      <c r="H244" s="178">
        <v>40</v>
      </c>
      <c r="I244" s="179"/>
      <c r="J244" s="180">
        <f>ROUND(I244*H244,2)</f>
        <v>0</v>
      </c>
      <c r="K244" s="176" t="s">
        <v>136</v>
      </c>
      <c r="L244" s="40"/>
      <c r="M244" s="181" t="s">
        <v>19</v>
      </c>
      <c r="N244" s="182" t="s">
        <v>45</v>
      </c>
      <c r="O244" s="65"/>
      <c r="P244" s="183">
        <f>O244*H244</f>
        <v>0</v>
      </c>
      <c r="Q244" s="183">
        <v>0</v>
      </c>
      <c r="R244" s="183">
        <f>Q244*H244</f>
        <v>0</v>
      </c>
      <c r="S244" s="183">
        <v>0</v>
      </c>
      <c r="T244" s="184">
        <f>S244*H244</f>
        <v>0</v>
      </c>
      <c r="U244" s="35"/>
      <c r="V244" s="35"/>
      <c r="W244" s="35"/>
      <c r="X244" s="35"/>
      <c r="Y244" s="35"/>
      <c r="Z244" s="35"/>
      <c r="AA244" s="35"/>
      <c r="AB244" s="35"/>
      <c r="AC244" s="35"/>
      <c r="AD244" s="35"/>
      <c r="AE244" s="35"/>
      <c r="AR244" s="185" t="s">
        <v>137</v>
      </c>
      <c r="AT244" s="185" t="s">
        <v>132</v>
      </c>
      <c r="AU244" s="185" t="s">
        <v>84</v>
      </c>
      <c r="AY244" s="18" t="s">
        <v>130</v>
      </c>
      <c r="BE244" s="186">
        <f>IF(N244="základní",J244,0)</f>
        <v>0</v>
      </c>
      <c r="BF244" s="186">
        <f>IF(N244="snížená",J244,0)</f>
        <v>0</v>
      </c>
      <c r="BG244" s="186">
        <f>IF(N244="zákl. přenesená",J244,0)</f>
        <v>0</v>
      </c>
      <c r="BH244" s="186">
        <f>IF(N244="sníž. přenesená",J244,0)</f>
        <v>0</v>
      </c>
      <c r="BI244" s="186">
        <f>IF(N244="nulová",J244,0)</f>
        <v>0</v>
      </c>
      <c r="BJ244" s="18" t="s">
        <v>82</v>
      </c>
      <c r="BK244" s="186">
        <f>ROUND(I244*H244,2)</f>
        <v>0</v>
      </c>
      <c r="BL244" s="18" t="s">
        <v>137</v>
      </c>
      <c r="BM244" s="185" t="s">
        <v>326</v>
      </c>
    </row>
    <row r="245" spans="1:65" s="2" customFormat="1" ht="18">
      <c r="A245" s="35"/>
      <c r="B245" s="36"/>
      <c r="C245" s="37"/>
      <c r="D245" s="187" t="s">
        <v>138</v>
      </c>
      <c r="E245" s="37"/>
      <c r="F245" s="188" t="s">
        <v>327</v>
      </c>
      <c r="G245" s="37"/>
      <c r="H245" s="37"/>
      <c r="I245" s="189"/>
      <c r="J245" s="37"/>
      <c r="K245" s="37"/>
      <c r="L245" s="40"/>
      <c r="M245" s="190"/>
      <c r="N245" s="191"/>
      <c r="O245" s="65"/>
      <c r="P245" s="65"/>
      <c r="Q245" s="65"/>
      <c r="R245" s="65"/>
      <c r="S245" s="65"/>
      <c r="T245" s="66"/>
      <c r="U245" s="35"/>
      <c r="V245" s="35"/>
      <c r="W245" s="35"/>
      <c r="X245" s="35"/>
      <c r="Y245" s="35"/>
      <c r="Z245" s="35"/>
      <c r="AA245" s="35"/>
      <c r="AB245" s="35"/>
      <c r="AC245" s="35"/>
      <c r="AD245" s="35"/>
      <c r="AE245" s="35"/>
      <c r="AT245" s="18" t="s">
        <v>138</v>
      </c>
      <c r="AU245" s="18" t="s">
        <v>84</v>
      </c>
    </row>
    <row r="246" spans="1:65" s="2" customFormat="1" ht="10">
      <c r="A246" s="35"/>
      <c r="B246" s="36"/>
      <c r="C246" s="37"/>
      <c r="D246" s="192" t="s">
        <v>140</v>
      </c>
      <c r="E246" s="37"/>
      <c r="F246" s="193" t="s">
        <v>328</v>
      </c>
      <c r="G246" s="37"/>
      <c r="H246" s="37"/>
      <c r="I246" s="189"/>
      <c r="J246" s="37"/>
      <c r="K246" s="37"/>
      <c r="L246" s="40"/>
      <c r="M246" s="190"/>
      <c r="N246" s="191"/>
      <c r="O246" s="65"/>
      <c r="P246" s="65"/>
      <c r="Q246" s="65"/>
      <c r="R246" s="65"/>
      <c r="S246" s="65"/>
      <c r="T246" s="66"/>
      <c r="U246" s="35"/>
      <c r="V246" s="35"/>
      <c r="W246" s="35"/>
      <c r="X246" s="35"/>
      <c r="Y246" s="35"/>
      <c r="Z246" s="35"/>
      <c r="AA246" s="35"/>
      <c r="AB246" s="35"/>
      <c r="AC246" s="35"/>
      <c r="AD246" s="35"/>
      <c r="AE246" s="35"/>
      <c r="AT246" s="18" t="s">
        <v>140</v>
      </c>
      <c r="AU246" s="18" t="s">
        <v>84</v>
      </c>
    </row>
    <row r="247" spans="1:65" s="14" customFormat="1" ht="10">
      <c r="B247" s="204"/>
      <c r="C247" s="205"/>
      <c r="D247" s="187" t="s">
        <v>142</v>
      </c>
      <c r="E247" s="206" t="s">
        <v>19</v>
      </c>
      <c r="F247" s="207" t="s">
        <v>150</v>
      </c>
      <c r="G247" s="205"/>
      <c r="H247" s="208">
        <v>40</v>
      </c>
      <c r="I247" s="209"/>
      <c r="J247" s="205"/>
      <c r="K247" s="205"/>
      <c r="L247" s="210"/>
      <c r="M247" s="211"/>
      <c r="N247" s="212"/>
      <c r="O247" s="212"/>
      <c r="P247" s="212"/>
      <c r="Q247" s="212"/>
      <c r="R247" s="212"/>
      <c r="S247" s="212"/>
      <c r="T247" s="213"/>
      <c r="AT247" s="214" t="s">
        <v>142</v>
      </c>
      <c r="AU247" s="214" t="s">
        <v>84</v>
      </c>
      <c r="AV247" s="14" t="s">
        <v>84</v>
      </c>
      <c r="AW247" s="14" t="s">
        <v>35</v>
      </c>
      <c r="AX247" s="14" t="s">
        <v>74</v>
      </c>
      <c r="AY247" s="214" t="s">
        <v>130</v>
      </c>
    </row>
    <row r="248" spans="1:65" s="15" customFormat="1" ht="10">
      <c r="B248" s="215"/>
      <c r="C248" s="216"/>
      <c r="D248" s="187" t="s">
        <v>142</v>
      </c>
      <c r="E248" s="217" t="s">
        <v>19</v>
      </c>
      <c r="F248" s="218" t="s">
        <v>145</v>
      </c>
      <c r="G248" s="216"/>
      <c r="H248" s="219">
        <v>40</v>
      </c>
      <c r="I248" s="220"/>
      <c r="J248" s="216"/>
      <c r="K248" s="216"/>
      <c r="L248" s="221"/>
      <c r="M248" s="222"/>
      <c r="N248" s="223"/>
      <c r="O248" s="223"/>
      <c r="P248" s="223"/>
      <c r="Q248" s="223"/>
      <c r="R248" s="223"/>
      <c r="S248" s="223"/>
      <c r="T248" s="224"/>
      <c r="AT248" s="225" t="s">
        <v>142</v>
      </c>
      <c r="AU248" s="225" t="s">
        <v>84</v>
      </c>
      <c r="AV248" s="15" t="s">
        <v>137</v>
      </c>
      <c r="AW248" s="15" t="s">
        <v>35</v>
      </c>
      <c r="AX248" s="15" t="s">
        <v>82</v>
      </c>
      <c r="AY248" s="225" t="s">
        <v>130</v>
      </c>
    </row>
    <row r="249" spans="1:65" s="2" customFormat="1" ht="16.5" customHeight="1">
      <c r="A249" s="35"/>
      <c r="B249" s="36"/>
      <c r="C249" s="226" t="s">
        <v>286</v>
      </c>
      <c r="D249" s="226" t="s">
        <v>188</v>
      </c>
      <c r="E249" s="227" t="s">
        <v>329</v>
      </c>
      <c r="F249" s="228" t="s">
        <v>330</v>
      </c>
      <c r="G249" s="229" t="s">
        <v>285</v>
      </c>
      <c r="H249" s="230">
        <v>11.2</v>
      </c>
      <c r="I249" s="231"/>
      <c r="J249" s="232">
        <f>ROUND(I249*H249,2)</f>
        <v>0</v>
      </c>
      <c r="K249" s="228" t="s">
        <v>136</v>
      </c>
      <c r="L249" s="233"/>
      <c r="M249" s="234" t="s">
        <v>19</v>
      </c>
      <c r="N249" s="235" t="s">
        <v>45</v>
      </c>
      <c r="O249" s="65"/>
      <c r="P249" s="183">
        <f>O249*H249</f>
        <v>0</v>
      </c>
      <c r="Q249" s="183">
        <v>1</v>
      </c>
      <c r="R249" s="183">
        <f>Q249*H249</f>
        <v>11.2</v>
      </c>
      <c r="S249" s="183">
        <v>0</v>
      </c>
      <c r="T249" s="184">
        <f>S249*H249</f>
        <v>0</v>
      </c>
      <c r="U249" s="35"/>
      <c r="V249" s="35"/>
      <c r="W249" s="35"/>
      <c r="X249" s="35"/>
      <c r="Y249" s="35"/>
      <c r="Z249" s="35"/>
      <c r="AA249" s="35"/>
      <c r="AB249" s="35"/>
      <c r="AC249" s="35"/>
      <c r="AD249" s="35"/>
      <c r="AE249" s="35"/>
      <c r="AR249" s="185" t="s">
        <v>187</v>
      </c>
      <c r="AT249" s="185" t="s">
        <v>188</v>
      </c>
      <c r="AU249" s="185" t="s">
        <v>84</v>
      </c>
      <c r="AY249" s="18" t="s">
        <v>130</v>
      </c>
      <c r="BE249" s="186">
        <f>IF(N249="základní",J249,0)</f>
        <v>0</v>
      </c>
      <c r="BF249" s="186">
        <f>IF(N249="snížená",J249,0)</f>
        <v>0</v>
      </c>
      <c r="BG249" s="186">
        <f>IF(N249="zákl. přenesená",J249,0)</f>
        <v>0</v>
      </c>
      <c r="BH249" s="186">
        <f>IF(N249="sníž. přenesená",J249,0)</f>
        <v>0</v>
      </c>
      <c r="BI249" s="186">
        <f>IF(N249="nulová",J249,0)</f>
        <v>0</v>
      </c>
      <c r="BJ249" s="18" t="s">
        <v>82</v>
      </c>
      <c r="BK249" s="186">
        <f>ROUND(I249*H249,2)</f>
        <v>0</v>
      </c>
      <c r="BL249" s="18" t="s">
        <v>137</v>
      </c>
      <c r="BM249" s="185" t="s">
        <v>331</v>
      </c>
    </row>
    <row r="250" spans="1:65" s="2" customFormat="1" ht="10">
      <c r="A250" s="35"/>
      <c r="B250" s="36"/>
      <c r="C250" s="37"/>
      <c r="D250" s="187" t="s">
        <v>138</v>
      </c>
      <c r="E250" s="37"/>
      <c r="F250" s="188" t="s">
        <v>330</v>
      </c>
      <c r="G250" s="37"/>
      <c r="H250" s="37"/>
      <c r="I250" s="189"/>
      <c r="J250" s="37"/>
      <c r="K250" s="37"/>
      <c r="L250" s="40"/>
      <c r="M250" s="190"/>
      <c r="N250" s="191"/>
      <c r="O250" s="65"/>
      <c r="P250" s="65"/>
      <c r="Q250" s="65"/>
      <c r="R250" s="65"/>
      <c r="S250" s="65"/>
      <c r="T250" s="66"/>
      <c r="U250" s="35"/>
      <c r="V250" s="35"/>
      <c r="W250" s="35"/>
      <c r="X250" s="35"/>
      <c r="Y250" s="35"/>
      <c r="Z250" s="35"/>
      <c r="AA250" s="35"/>
      <c r="AB250" s="35"/>
      <c r="AC250" s="35"/>
      <c r="AD250" s="35"/>
      <c r="AE250" s="35"/>
      <c r="AT250" s="18" t="s">
        <v>138</v>
      </c>
      <c r="AU250" s="18" t="s">
        <v>84</v>
      </c>
    </row>
    <row r="251" spans="1:65" s="14" customFormat="1" ht="20">
      <c r="B251" s="204"/>
      <c r="C251" s="205"/>
      <c r="D251" s="187" t="s">
        <v>142</v>
      </c>
      <c r="E251" s="206" t="s">
        <v>19</v>
      </c>
      <c r="F251" s="207" t="s">
        <v>332</v>
      </c>
      <c r="G251" s="205"/>
      <c r="H251" s="208">
        <v>11.2</v>
      </c>
      <c r="I251" s="209"/>
      <c r="J251" s="205"/>
      <c r="K251" s="205"/>
      <c r="L251" s="210"/>
      <c r="M251" s="211"/>
      <c r="N251" s="212"/>
      <c r="O251" s="212"/>
      <c r="P251" s="212"/>
      <c r="Q251" s="212"/>
      <c r="R251" s="212"/>
      <c r="S251" s="212"/>
      <c r="T251" s="213"/>
      <c r="AT251" s="214" t="s">
        <v>142</v>
      </c>
      <c r="AU251" s="214" t="s">
        <v>84</v>
      </c>
      <c r="AV251" s="14" t="s">
        <v>84</v>
      </c>
      <c r="AW251" s="14" t="s">
        <v>35</v>
      </c>
      <c r="AX251" s="14" t="s">
        <v>74</v>
      </c>
      <c r="AY251" s="214" t="s">
        <v>130</v>
      </c>
    </row>
    <row r="252" spans="1:65" s="15" customFormat="1" ht="10">
      <c r="B252" s="215"/>
      <c r="C252" s="216"/>
      <c r="D252" s="187" t="s">
        <v>142</v>
      </c>
      <c r="E252" s="217" t="s">
        <v>19</v>
      </c>
      <c r="F252" s="218" t="s">
        <v>145</v>
      </c>
      <c r="G252" s="216"/>
      <c r="H252" s="219">
        <v>11.2</v>
      </c>
      <c r="I252" s="220"/>
      <c r="J252" s="216"/>
      <c r="K252" s="216"/>
      <c r="L252" s="221"/>
      <c r="M252" s="222"/>
      <c r="N252" s="223"/>
      <c r="O252" s="223"/>
      <c r="P252" s="223"/>
      <c r="Q252" s="223"/>
      <c r="R252" s="223"/>
      <c r="S252" s="223"/>
      <c r="T252" s="224"/>
      <c r="AT252" s="225" t="s">
        <v>142</v>
      </c>
      <c r="AU252" s="225" t="s">
        <v>84</v>
      </c>
      <c r="AV252" s="15" t="s">
        <v>137</v>
      </c>
      <c r="AW252" s="15" t="s">
        <v>35</v>
      </c>
      <c r="AX252" s="15" t="s">
        <v>82</v>
      </c>
      <c r="AY252" s="225" t="s">
        <v>130</v>
      </c>
    </row>
    <row r="253" spans="1:65" s="2" customFormat="1" ht="16.5" customHeight="1">
      <c r="A253" s="35"/>
      <c r="B253" s="36"/>
      <c r="C253" s="174" t="s">
        <v>333</v>
      </c>
      <c r="D253" s="174" t="s">
        <v>132</v>
      </c>
      <c r="E253" s="175" t="s">
        <v>334</v>
      </c>
      <c r="F253" s="176" t="s">
        <v>335</v>
      </c>
      <c r="G253" s="177" t="s">
        <v>135</v>
      </c>
      <c r="H253" s="178">
        <v>40</v>
      </c>
      <c r="I253" s="179"/>
      <c r="J253" s="180">
        <f>ROUND(I253*H253,2)</f>
        <v>0</v>
      </c>
      <c r="K253" s="176" t="s">
        <v>136</v>
      </c>
      <c r="L253" s="40"/>
      <c r="M253" s="181" t="s">
        <v>19</v>
      </c>
      <c r="N253" s="182" t="s">
        <v>45</v>
      </c>
      <c r="O253" s="65"/>
      <c r="P253" s="183">
        <f>O253*H253</f>
        <v>0</v>
      </c>
      <c r="Q253" s="183">
        <v>1.2700000000000001E-3</v>
      </c>
      <c r="R253" s="183">
        <f>Q253*H253</f>
        <v>5.0800000000000005E-2</v>
      </c>
      <c r="S253" s="183">
        <v>0</v>
      </c>
      <c r="T253" s="184">
        <f>S253*H253</f>
        <v>0</v>
      </c>
      <c r="U253" s="35"/>
      <c r="V253" s="35"/>
      <c r="W253" s="35"/>
      <c r="X253" s="35"/>
      <c r="Y253" s="35"/>
      <c r="Z253" s="35"/>
      <c r="AA253" s="35"/>
      <c r="AB253" s="35"/>
      <c r="AC253" s="35"/>
      <c r="AD253" s="35"/>
      <c r="AE253" s="35"/>
      <c r="AR253" s="185" t="s">
        <v>137</v>
      </c>
      <c r="AT253" s="185" t="s">
        <v>132</v>
      </c>
      <c r="AU253" s="185" t="s">
        <v>84</v>
      </c>
      <c r="AY253" s="18" t="s">
        <v>130</v>
      </c>
      <c r="BE253" s="186">
        <f>IF(N253="základní",J253,0)</f>
        <v>0</v>
      </c>
      <c r="BF253" s="186">
        <f>IF(N253="snížená",J253,0)</f>
        <v>0</v>
      </c>
      <c r="BG253" s="186">
        <f>IF(N253="zákl. přenesená",J253,0)</f>
        <v>0</v>
      </c>
      <c r="BH253" s="186">
        <f>IF(N253="sníž. přenesená",J253,0)</f>
        <v>0</v>
      </c>
      <c r="BI253" s="186">
        <f>IF(N253="nulová",J253,0)</f>
        <v>0</v>
      </c>
      <c r="BJ253" s="18" t="s">
        <v>82</v>
      </c>
      <c r="BK253" s="186">
        <f>ROUND(I253*H253,2)</f>
        <v>0</v>
      </c>
      <c r="BL253" s="18" t="s">
        <v>137</v>
      </c>
      <c r="BM253" s="185" t="s">
        <v>336</v>
      </c>
    </row>
    <row r="254" spans="1:65" s="2" customFormat="1" ht="10">
      <c r="A254" s="35"/>
      <c r="B254" s="36"/>
      <c r="C254" s="37"/>
      <c r="D254" s="187" t="s">
        <v>138</v>
      </c>
      <c r="E254" s="37"/>
      <c r="F254" s="188" t="s">
        <v>335</v>
      </c>
      <c r="G254" s="37"/>
      <c r="H254" s="37"/>
      <c r="I254" s="189"/>
      <c r="J254" s="37"/>
      <c r="K254" s="37"/>
      <c r="L254" s="40"/>
      <c r="M254" s="190"/>
      <c r="N254" s="191"/>
      <c r="O254" s="65"/>
      <c r="P254" s="65"/>
      <c r="Q254" s="65"/>
      <c r="R254" s="65"/>
      <c r="S254" s="65"/>
      <c r="T254" s="66"/>
      <c r="U254" s="35"/>
      <c r="V254" s="35"/>
      <c r="W254" s="35"/>
      <c r="X254" s="35"/>
      <c r="Y254" s="35"/>
      <c r="Z254" s="35"/>
      <c r="AA254" s="35"/>
      <c r="AB254" s="35"/>
      <c r="AC254" s="35"/>
      <c r="AD254" s="35"/>
      <c r="AE254" s="35"/>
      <c r="AT254" s="18" t="s">
        <v>138</v>
      </c>
      <c r="AU254" s="18" t="s">
        <v>84</v>
      </c>
    </row>
    <row r="255" spans="1:65" s="2" customFormat="1" ht="10">
      <c r="A255" s="35"/>
      <c r="B255" s="36"/>
      <c r="C255" s="37"/>
      <c r="D255" s="192" t="s">
        <v>140</v>
      </c>
      <c r="E255" s="37"/>
      <c r="F255" s="193" t="s">
        <v>337</v>
      </c>
      <c r="G255" s="37"/>
      <c r="H255" s="37"/>
      <c r="I255" s="189"/>
      <c r="J255" s="37"/>
      <c r="K255" s="37"/>
      <c r="L255" s="40"/>
      <c r="M255" s="190"/>
      <c r="N255" s="191"/>
      <c r="O255" s="65"/>
      <c r="P255" s="65"/>
      <c r="Q255" s="65"/>
      <c r="R255" s="65"/>
      <c r="S255" s="65"/>
      <c r="T255" s="66"/>
      <c r="U255" s="35"/>
      <c r="V255" s="35"/>
      <c r="W255" s="35"/>
      <c r="X255" s="35"/>
      <c r="Y255" s="35"/>
      <c r="Z255" s="35"/>
      <c r="AA255" s="35"/>
      <c r="AB255" s="35"/>
      <c r="AC255" s="35"/>
      <c r="AD255" s="35"/>
      <c r="AE255" s="35"/>
      <c r="AT255" s="18" t="s">
        <v>140</v>
      </c>
      <c r="AU255" s="18" t="s">
        <v>84</v>
      </c>
    </row>
    <row r="256" spans="1:65" s="14" customFormat="1" ht="10">
      <c r="B256" s="204"/>
      <c r="C256" s="205"/>
      <c r="D256" s="187" t="s">
        <v>142</v>
      </c>
      <c r="E256" s="206" t="s">
        <v>19</v>
      </c>
      <c r="F256" s="207" t="s">
        <v>338</v>
      </c>
      <c r="G256" s="205"/>
      <c r="H256" s="208">
        <v>40</v>
      </c>
      <c r="I256" s="209"/>
      <c r="J256" s="205"/>
      <c r="K256" s="205"/>
      <c r="L256" s="210"/>
      <c r="M256" s="211"/>
      <c r="N256" s="212"/>
      <c r="O256" s="212"/>
      <c r="P256" s="212"/>
      <c r="Q256" s="212"/>
      <c r="R256" s="212"/>
      <c r="S256" s="212"/>
      <c r="T256" s="213"/>
      <c r="AT256" s="214" t="s">
        <v>142</v>
      </c>
      <c r="AU256" s="214" t="s">
        <v>84</v>
      </c>
      <c r="AV256" s="14" t="s">
        <v>84</v>
      </c>
      <c r="AW256" s="14" t="s">
        <v>35</v>
      </c>
      <c r="AX256" s="14" t="s">
        <v>74</v>
      </c>
      <c r="AY256" s="214" t="s">
        <v>130</v>
      </c>
    </row>
    <row r="257" spans="1:65" s="15" customFormat="1" ht="10">
      <c r="B257" s="215"/>
      <c r="C257" s="216"/>
      <c r="D257" s="187" t="s">
        <v>142</v>
      </c>
      <c r="E257" s="217" t="s">
        <v>19</v>
      </c>
      <c r="F257" s="218" t="s">
        <v>145</v>
      </c>
      <c r="G257" s="216"/>
      <c r="H257" s="219">
        <v>40</v>
      </c>
      <c r="I257" s="220"/>
      <c r="J257" s="216"/>
      <c r="K257" s="216"/>
      <c r="L257" s="221"/>
      <c r="M257" s="222"/>
      <c r="N257" s="223"/>
      <c r="O257" s="223"/>
      <c r="P257" s="223"/>
      <c r="Q257" s="223"/>
      <c r="R257" s="223"/>
      <c r="S257" s="223"/>
      <c r="T257" s="224"/>
      <c r="AT257" s="225" t="s">
        <v>142</v>
      </c>
      <c r="AU257" s="225" t="s">
        <v>84</v>
      </c>
      <c r="AV257" s="15" t="s">
        <v>137</v>
      </c>
      <c r="AW257" s="15" t="s">
        <v>35</v>
      </c>
      <c r="AX257" s="15" t="s">
        <v>82</v>
      </c>
      <c r="AY257" s="225" t="s">
        <v>130</v>
      </c>
    </row>
    <row r="258" spans="1:65" s="2" customFormat="1" ht="16.5" customHeight="1">
      <c r="A258" s="35"/>
      <c r="B258" s="36"/>
      <c r="C258" s="226" t="s">
        <v>292</v>
      </c>
      <c r="D258" s="226" t="s">
        <v>188</v>
      </c>
      <c r="E258" s="227" t="s">
        <v>339</v>
      </c>
      <c r="F258" s="228" t="s">
        <v>340</v>
      </c>
      <c r="G258" s="229" t="s">
        <v>341</v>
      </c>
      <c r="H258" s="230">
        <v>1</v>
      </c>
      <c r="I258" s="231"/>
      <c r="J258" s="232">
        <f>ROUND(I258*H258,2)</f>
        <v>0</v>
      </c>
      <c r="K258" s="228" t="s">
        <v>136</v>
      </c>
      <c r="L258" s="233"/>
      <c r="M258" s="234" t="s">
        <v>19</v>
      </c>
      <c r="N258" s="235" t="s">
        <v>45</v>
      </c>
      <c r="O258" s="65"/>
      <c r="P258" s="183">
        <f>O258*H258</f>
        <v>0</v>
      </c>
      <c r="Q258" s="183">
        <v>1E-3</v>
      </c>
      <c r="R258" s="183">
        <f>Q258*H258</f>
        <v>1E-3</v>
      </c>
      <c r="S258" s="183">
        <v>0</v>
      </c>
      <c r="T258" s="184">
        <f>S258*H258</f>
        <v>0</v>
      </c>
      <c r="U258" s="35"/>
      <c r="V258" s="35"/>
      <c r="W258" s="35"/>
      <c r="X258" s="35"/>
      <c r="Y258" s="35"/>
      <c r="Z258" s="35"/>
      <c r="AA258" s="35"/>
      <c r="AB258" s="35"/>
      <c r="AC258" s="35"/>
      <c r="AD258" s="35"/>
      <c r="AE258" s="35"/>
      <c r="AR258" s="185" t="s">
        <v>187</v>
      </c>
      <c r="AT258" s="185" t="s">
        <v>188</v>
      </c>
      <c r="AU258" s="185" t="s">
        <v>84</v>
      </c>
      <c r="AY258" s="18" t="s">
        <v>130</v>
      </c>
      <c r="BE258" s="186">
        <f>IF(N258="základní",J258,0)</f>
        <v>0</v>
      </c>
      <c r="BF258" s="186">
        <f>IF(N258="snížená",J258,0)</f>
        <v>0</v>
      </c>
      <c r="BG258" s="186">
        <f>IF(N258="zákl. přenesená",J258,0)</f>
        <v>0</v>
      </c>
      <c r="BH258" s="186">
        <f>IF(N258="sníž. přenesená",J258,0)</f>
        <v>0</v>
      </c>
      <c r="BI258" s="186">
        <f>IF(N258="nulová",J258,0)</f>
        <v>0</v>
      </c>
      <c r="BJ258" s="18" t="s">
        <v>82</v>
      </c>
      <c r="BK258" s="186">
        <f>ROUND(I258*H258,2)</f>
        <v>0</v>
      </c>
      <c r="BL258" s="18" t="s">
        <v>137</v>
      </c>
      <c r="BM258" s="185" t="s">
        <v>342</v>
      </c>
    </row>
    <row r="259" spans="1:65" s="2" customFormat="1" ht="10">
      <c r="A259" s="35"/>
      <c r="B259" s="36"/>
      <c r="C259" s="37"/>
      <c r="D259" s="187" t="s">
        <v>138</v>
      </c>
      <c r="E259" s="37"/>
      <c r="F259" s="188" t="s">
        <v>340</v>
      </c>
      <c r="G259" s="37"/>
      <c r="H259" s="37"/>
      <c r="I259" s="189"/>
      <c r="J259" s="37"/>
      <c r="K259" s="37"/>
      <c r="L259" s="40"/>
      <c r="M259" s="190"/>
      <c r="N259" s="191"/>
      <c r="O259" s="65"/>
      <c r="P259" s="65"/>
      <c r="Q259" s="65"/>
      <c r="R259" s="65"/>
      <c r="S259" s="65"/>
      <c r="T259" s="66"/>
      <c r="U259" s="35"/>
      <c r="V259" s="35"/>
      <c r="W259" s="35"/>
      <c r="X259" s="35"/>
      <c r="Y259" s="35"/>
      <c r="Z259" s="35"/>
      <c r="AA259" s="35"/>
      <c r="AB259" s="35"/>
      <c r="AC259" s="35"/>
      <c r="AD259" s="35"/>
      <c r="AE259" s="35"/>
      <c r="AT259" s="18" t="s">
        <v>138</v>
      </c>
      <c r="AU259" s="18" t="s">
        <v>84</v>
      </c>
    </row>
    <row r="260" spans="1:65" s="14" customFormat="1" ht="10">
      <c r="B260" s="204"/>
      <c r="C260" s="205"/>
      <c r="D260" s="187" t="s">
        <v>142</v>
      </c>
      <c r="E260" s="206" t="s">
        <v>19</v>
      </c>
      <c r="F260" s="207" t="s">
        <v>343</v>
      </c>
      <c r="G260" s="205"/>
      <c r="H260" s="208">
        <v>1</v>
      </c>
      <c r="I260" s="209"/>
      <c r="J260" s="205"/>
      <c r="K260" s="205"/>
      <c r="L260" s="210"/>
      <c r="M260" s="211"/>
      <c r="N260" s="212"/>
      <c r="O260" s="212"/>
      <c r="P260" s="212"/>
      <c r="Q260" s="212"/>
      <c r="R260" s="212"/>
      <c r="S260" s="212"/>
      <c r="T260" s="213"/>
      <c r="AT260" s="214" t="s">
        <v>142</v>
      </c>
      <c r="AU260" s="214" t="s">
        <v>84</v>
      </c>
      <c r="AV260" s="14" t="s">
        <v>84</v>
      </c>
      <c r="AW260" s="14" t="s">
        <v>35</v>
      </c>
      <c r="AX260" s="14" t="s">
        <v>74</v>
      </c>
      <c r="AY260" s="214" t="s">
        <v>130</v>
      </c>
    </row>
    <row r="261" spans="1:65" s="15" customFormat="1" ht="10">
      <c r="B261" s="215"/>
      <c r="C261" s="216"/>
      <c r="D261" s="187" t="s">
        <v>142</v>
      </c>
      <c r="E261" s="217" t="s">
        <v>19</v>
      </c>
      <c r="F261" s="218" t="s">
        <v>145</v>
      </c>
      <c r="G261" s="216"/>
      <c r="H261" s="219">
        <v>1</v>
      </c>
      <c r="I261" s="220"/>
      <c r="J261" s="216"/>
      <c r="K261" s="216"/>
      <c r="L261" s="221"/>
      <c r="M261" s="222"/>
      <c r="N261" s="223"/>
      <c r="O261" s="223"/>
      <c r="P261" s="223"/>
      <c r="Q261" s="223"/>
      <c r="R261" s="223"/>
      <c r="S261" s="223"/>
      <c r="T261" s="224"/>
      <c r="AT261" s="225" t="s">
        <v>142</v>
      </c>
      <c r="AU261" s="225" t="s">
        <v>84</v>
      </c>
      <c r="AV261" s="15" t="s">
        <v>137</v>
      </c>
      <c r="AW261" s="15" t="s">
        <v>35</v>
      </c>
      <c r="AX261" s="15" t="s">
        <v>82</v>
      </c>
      <c r="AY261" s="225" t="s">
        <v>130</v>
      </c>
    </row>
    <row r="262" spans="1:65" s="12" customFormat="1" ht="22.75" customHeight="1">
      <c r="B262" s="158"/>
      <c r="C262" s="159"/>
      <c r="D262" s="160" t="s">
        <v>73</v>
      </c>
      <c r="E262" s="172" t="s">
        <v>84</v>
      </c>
      <c r="F262" s="172" t="s">
        <v>344</v>
      </c>
      <c r="G262" s="159"/>
      <c r="H262" s="159"/>
      <c r="I262" s="162"/>
      <c r="J262" s="173">
        <f>BK262</f>
        <v>0</v>
      </c>
      <c r="K262" s="159"/>
      <c r="L262" s="164"/>
      <c r="M262" s="165"/>
      <c r="N262" s="166"/>
      <c r="O262" s="166"/>
      <c r="P262" s="167">
        <f>SUM(P263:P317)</f>
        <v>0</v>
      </c>
      <c r="Q262" s="166"/>
      <c r="R262" s="167">
        <f>SUM(R263:R317)</f>
        <v>59.9441889</v>
      </c>
      <c r="S262" s="166"/>
      <c r="T262" s="168">
        <f>SUM(T263:T317)</f>
        <v>0</v>
      </c>
      <c r="AR262" s="169" t="s">
        <v>82</v>
      </c>
      <c r="AT262" s="170" t="s">
        <v>73</v>
      </c>
      <c r="AU262" s="170" t="s">
        <v>82</v>
      </c>
      <c r="AY262" s="169" t="s">
        <v>130</v>
      </c>
      <c r="BK262" s="171">
        <f>SUM(BK263:BK317)</f>
        <v>0</v>
      </c>
    </row>
    <row r="263" spans="1:65" s="2" customFormat="1" ht="33" customHeight="1">
      <c r="A263" s="35"/>
      <c r="B263" s="36"/>
      <c r="C263" s="174" t="s">
        <v>345</v>
      </c>
      <c r="D263" s="174" t="s">
        <v>132</v>
      </c>
      <c r="E263" s="175" t="s">
        <v>346</v>
      </c>
      <c r="F263" s="176" t="s">
        <v>347</v>
      </c>
      <c r="G263" s="177" t="s">
        <v>182</v>
      </c>
      <c r="H263" s="178">
        <v>16</v>
      </c>
      <c r="I263" s="179"/>
      <c r="J263" s="180">
        <f>ROUND(I263*H263,2)</f>
        <v>0</v>
      </c>
      <c r="K263" s="176" t="s">
        <v>136</v>
      </c>
      <c r="L263" s="40"/>
      <c r="M263" s="181" t="s">
        <v>19</v>
      </c>
      <c r="N263" s="182" t="s">
        <v>45</v>
      </c>
      <c r="O263" s="65"/>
      <c r="P263" s="183">
        <f>O263*H263</f>
        <v>0</v>
      </c>
      <c r="Q263" s="183">
        <v>1.52477</v>
      </c>
      <c r="R263" s="183">
        <f>Q263*H263</f>
        <v>24.396319999999999</v>
      </c>
      <c r="S263" s="183">
        <v>0</v>
      </c>
      <c r="T263" s="184">
        <f>S263*H263</f>
        <v>0</v>
      </c>
      <c r="U263" s="35"/>
      <c r="V263" s="35"/>
      <c r="W263" s="35"/>
      <c r="X263" s="35"/>
      <c r="Y263" s="35"/>
      <c r="Z263" s="35"/>
      <c r="AA263" s="35"/>
      <c r="AB263" s="35"/>
      <c r="AC263" s="35"/>
      <c r="AD263" s="35"/>
      <c r="AE263" s="35"/>
      <c r="AR263" s="185" t="s">
        <v>137</v>
      </c>
      <c r="AT263" s="185" t="s">
        <v>132</v>
      </c>
      <c r="AU263" s="185" t="s">
        <v>84</v>
      </c>
      <c r="AY263" s="18" t="s">
        <v>130</v>
      </c>
      <c r="BE263" s="186">
        <f>IF(N263="základní",J263,0)</f>
        <v>0</v>
      </c>
      <c r="BF263" s="186">
        <f>IF(N263="snížená",J263,0)</f>
        <v>0</v>
      </c>
      <c r="BG263" s="186">
        <f>IF(N263="zákl. přenesená",J263,0)</f>
        <v>0</v>
      </c>
      <c r="BH263" s="186">
        <f>IF(N263="sníž. přenesená",J263,0)</f>
        <v>0</v>
      </c>
      <c r="BI263" s="186">
        <f>IF(N263="nulová",J263,0)</f>
        <v>0</v>
      </c>
      <c r="BJ263" s="18" t="s">
        <v>82</v>
      </c>
      <c r="BK263" s="186">
        <f>ROUND(I263*H263,2)</f>
        <v>0</v>
      </c>
      <c r="BL263" s="18" t="s">
        <v>137</v>
      </c>
      <c r="BM263" s="185" t="s">
        <v>348</v>
      </c>
    </row>
    <row r="264" spans="1:65" s="2" customFormat="1" ht="10">
      <c r="A264" s="35"/>
      <c r="B264" s="36"/>
      <c r="C264" s="37"/>
      <c r="D264" s="187" t="s">
        <v>138</v>
      </c>
      <c r="E264" s="37"/>
      <c r="F264" s="188" t="s">
        <v>349</v>
      </c>
      <c r="G264" s="37"/>
      <c r="H264" s="37"/>
      <c r="I264" s="189"/>
      <c r="J264" s="37"/>
      <c r="K264" s="37"/>
      <c r="L264" s="40"/>
      <c r="M264" s="190"/>
      <c r="N264" s="191"/>
      <c r="O264" s="65"/>
      <c r="P264" s="65"/>
      <c r="Q264" s="65"/>
      <c r="R264" s="65"/>
      <c r="S264" s="65"/>
      <c r="T264" s="66"/>
      <c r="U264" s="35"/>
      <c r="V264" s="35"/>
      <c r="W264" s="35"/>
      <c r="X264" s="35"/>
      <c r="Y264" s="35"/>
      <c r="Z264" s="35"/>
      <c r="AA264" s="35"/>
      <c r="AB264" s="35"/>
      <c r="AC264" s="35"/>
      <c r="AD264" s="35"/>
      <c r="AE264" s="35"/>
      <c r="AT264" s="18" t="s">
        <v>138</v>
      </c>
      <c r="AU264" s="18" t="s">
        <v>84</v>
      </c>
    </row>
    <row r="265" spans="1:65" s="2" customFormat="1" ht="10">
      <c r="A265" s="35"/>
      <c r="B265" s="36"/>
      <c r="C265" s="37"/>
      <c r="D265" s="192" t="s">
        <v>140</v>
      </c>
      <c r="E265" s="37"/>
      <c r="F265" s="193" t="s">
        <v>350</v>
      </c>
      <c r="G265" s="37"/>
      <c r="H265" s="37"/>
      <c r="I265" s="189"/>
      <c r="J265" s="37"/>
      <c r="K265" s="37"/>
      <c r="L265" s="40"/>
      <c r="M265" s="190"/>
      <c r="N265" s="191"/>
      <c r="O265" s="65"/>
      <c r="P265" s="65"/>
      <c r="Q265" s="65"/>
      <c r="R265" s="65"/>
      <c r="S265" s="65"/>
      <c r="T265" s="66"/>
      <c r="U265" s="35"/>
      <c r="V265" s="35"/>
      <c r="W265" s="35"/>
      <c r="X265" s="35"/>
      <c r="Y265" s="35"/>
      <c r="Z265" s="35"/>
      <c r="AA265" s="35"/>
      <c r="AB265" s="35"/>
      <c r="AC265" s="35"/>
      <c r="AD265" s="35"/>
      <c r="AE265" s="35"/>
      <c r="AT265" s="18" t="s">
        <v>140</v>
      </c>
      <c r="AU265" s="18" t="s">
        <v>84</v>
      </c>
    </row>
    <row r="266" spans="1:65" s="13" customFormat="1" ht="10">
      <c r="B266" s="194"/>
      <c r="C266" s="195"/>
      <c r="D266" s="187" t="s">
        <v>142</v>
      </c>
      <c r="E266" s="196" t="s">
        <v>19</v>
      </c>
      <c r="F266" s="197" t="s">
        <v>351</v>
      </c>
      <c r="G266" s="195"/>
      <c r="H266" s="196" t="s">
        <v>19</v>
      </c>
      <c r="I266" s="198"/>
      <c r="J266" s="195"/>
      <c r="K266" s="195"/>
      <c r="L266" s="199"/>
      <c r="M266" s="200"/>
      <c r="N266" s="201"/>
      <c r="O266" s="201"/>
      <c r="P266" s="201"/>
      <c r="Q266" s="201"/>
      <c r="R266" s="201"/>
      <c r="S266" s="201"/>
      <c r="T266" s="202"/>
      <c r="AT266" s="203" t="s">
        <v>142</v>
      </c>
      <c r="AU266" s="203" t="s">
        <v>84</v>
      </c>
      <c r="AV266" s="13" t="s">
        <v>82</v>
      </c>
      <c r="AW266" s="13" t="s">
        <v>35</v>
      </c>
      <c r="AX266" s="13" t="s">
        <v>74</v>
      </c>
      <c r="AY266" s="203" t="s">
        <v>130</v>
      </c>
    </row>
    <row r="267" spans="1:65" s="14" customFormat="1" ht="10">
      <c r="B267" s="204"/>
      <c r="C267" s="205"/>
      <c r="D267" s="187" t="s">
        <v>142</v>
      </c>
      <c r="E267" s="206" t="s">
        <v>19</v>
      </c>
      <c r="F267" s="207" t="s">
        <v>352</v>
      </c>
      <c r="G267" s="205"/>
      <c r="H267" s="208">
        <v>16</v>
      </c>
      <c r="I267" s="209"/>
      <c r="J267" s="205"/>
      <c r="K267" s="205"/>
      <c r="L267" s="210"/>
      <c r="M267" s="211"/>
      <c r="N267" s="212"/>
      <c r="O267" s="212"/>
      <c r="P267" s="212"/>
      <c r="Q267" s="212"/>
      <c r="R267" s="212"/>
      <c r="S267" s="212"/>
      <c r="T267" s="213"/>
      <c r="AT267" s="214" t="s">
        <v>142</v>
      </c>
      <c r="AU267" s="214" t="s">
        <v>84</v>
      </c>
      <c r="AV267" s="14" t="s">
        <v>84</v>
      </c>
      <c r="AW267" s="14" t="s">
        <v>35</v>
      </c>
      <c r="AX267" s="14" t="s">
        <v>74</v>
      </c>
      <c r="AY267" s="214" t="s">
        <v>130</v>
      </c>
    </row>
    <row r="268" spans="1:65" s="15" customFormat="1" ht="10">
      <c r="B268" s="215"/>
      <c r="C268" s="216"/>
      <c r="D268" s="187" t="s">
        <v>142</v>
      </c>
      <c r="E268" s="217" t="s">
        <v>19</v>
      </c>
      <c r="F268" s="218" t="s">
        <v>145</v>
      </c>
      <c r="G268" s="216"/>
      <c r="H268" s="219">
        <v>16</v>
      </c>
      <c r="I268" s="220"/>
      <c r="J268" s="216"/>
      <c r="K268" s="216"/>
      <c r="L268" s="221"/>
      <c r="M268" s="222"/>
      <c r="N268" s="223"/>
      <c r="O268" s="223"/>
      <c r="P268" s="223"/>
      <c r="Q268" s="223"/>
      <c r="R268" s="223"/>
      <c r="S268" s="223"/>
      <c r="T268" s="224"/>
      <c r="AT268" s="225" t="s">
        <v>142</v>
      </c>
      <c r="AU268" s="225" t="s">
        <v>84</v>
      </c>
      <c r="AV268" s="15" t="s">
        <v>137</v>
      </c>
      <c r="AW268" s="15" t="s">
        <v>35</v>
      </c>
      <c r="AX268" s="15" t="s">
        <v>82</v>
      </c>
      <c r="AY268" s="225" t="s">
        <v>130</v>
      </c>
    </row>
    <row r="269" spans="1:65" s="2" customFormat="1" ht="16.5" customHeight="1">
      <c r="A269" s="35"/>
      <c r="B269" s="36"/>
      <c r="C269" s="174" t="s">
        <v>303</v>
      </c>
      <c r="D269" s="174" t="s">
        <v>132</v>
      </c>
      <c r="E269" s="175" t="s">
        <v>353</v>
      </c>
      <c r="F269" s="176" t="s">
        <v>354</v>
      </c>
      <c r="G269" s="177" t="s">
        <v>218</v>
      </c>
      <c r="H269" s="178">
        <v>3.1619999999999999</v>
      </c>
      <c r="I269" s="179"/>
      <c r="J269" s="180">
        <f>ROUND(I269*H269,2)</f>
        <v>0</v>
      </c>
      <c r="K269" s="176" t="s">
        <v>136</v>
      </c>
      <c r="L269" s="40"/>
      <c r="M269" s="181" t="s">
        <v>19</v>
      </c>
      <c r="N269" s="182" t="s">
        <v>45</v>
      </c>
      <c r="O269" s="65"/>
      <c r="P269" s="183">
        <f>O269*H269</f>
        <v>0</v>
      </c>
      <c r="Q269" s="183">
        <v>0</v>
      </c>
      <c r="R269" s="183">
        <f>Q269*H269</f>
        <v>0</v>
      </c>
      <c r="S269" s="183">
        <v>0</v>
      </c>
      <c r="T269" s="184">
        <f>S269*H269</f>
        <v>0</v>
      </c>
      <c r="U269" s="35"/>
      <c r="V269" s="35"/>
      <c r="W269" s="35"/>
      <c r="X269" s="35"/>
      <c r="Y269" s="35"/>
      <c r="Z269" s="35"/>
      <c r="AA269" s="35"/>
      <c r="AB269" s="35"/>
      <c r="AC269" s="35"/>
      <c r="AD269" s="35"/>
      <c r="AE269" s="35"/>
      <c r="AR269" s="185" t="s">
        <v>137</v>
      </c>
      <c r="AT269" s="185" t="s">
        <v>132</v>
      </c>
      <c r="AU269" s="185" t="s">
        <v>84</v>
      </c>
      <c r="AY269" s="18" t="s">
        <v>130</v>
      </c>
      <c r="BE269" s="186">
        <f>IF(N269="základní",J269,0)</f>
        <v>0</v>
      </c>
      <c r="BF269" s="186">
        <f>IF(N269="snížená",J269,0)</f>
        <v>0</v>
      </c>
      <c r="BG269" s="186">
        <f>IF(N269="zákl. přenesená",J269,0)</f>
        <v>0</v>
      </c>
      <c r="BH269" s="186">
        <f>IF(N269="sníž. přenesená",J269,0)</f>
        <v>0</v>
      </c>
      <c r="BI269" s="186">
        <f>IF(N269="nulová",J269,0)</f>
        <v>0</v>
      </c>
      <c r="BJ269" s="18" t="s">
        <v>82</v>
      </c>
      <c r="BK269" s="186">
        <f>ROUND(I269*H269,2)</f>
        <v>0</v>
      </c>
      <c r="BL269" s="18" t="s">
        <v>137</v>
      </c>
      <c r="BM269" s="185" t="s">
        <v>355</v>
      </c>
    </row>
    <row r="270" spans="1:65" s="2" customFormat="1" ht="18">
      <c r="A270" s="35"/>
      <c r="B270" s="36"/>
      <c r="C270" s="37"/>
      <c r="D270" s="187" t="s">
        <v>138</v>
      </c>
      <c r="E270" s="37"/>
      <c r="F270" s="188" t="s">
        <v>356</v>
      </c>
      <c r="G270" s="37"/>
      <c r="H270" s="37"/>
      <c r="I270" s="189"/>
      <c r="J270" s="37"/>
      <c r="K270" s="37"/>
      <c r="L270" s="40"/>
      <c r="M270" s="190"/>
      <c r="N270" s="191"/>
      <c r="O270" s="65"/>
      <c r="P270" s="65"/>
      <c r="Q270" s="65"/>
      <c r="R270" s="65"/>
      <c r="S270" s="65"/>
      <c r="T270" s="66"/>
      <c r="U270" s="35"/>
      <c r="V270" s="35"/>
      <c r="W270" s="35"/>
      <c r="X270" s="35"/>
      <c r="Y270" s="35"/>
      <c r="Z270" s="35"/>
      <c r="AA270" s="35"/>
      <c r="AB270" s="35"/>
      <c r="AC270" s="35"/>
      <c r="AD270" s="35"/>
      <c r="AE270" s="35"/>
      <c r="AT270" s="18" t="s">
        <v>138</v>
      </c>
      <c r="AU270" s="18" t="s">
        <v>84</v>
      </c>
    </row>
    <row r="271" spans="1:65" s="2" customFormat="1" ht="10">
      <c r="A271" s="35"/>
      <c r="B271" s="36"/>
      <c r="C271" s="37"/>
      <c r="D271" s="192" t="s">
        <v>140</v>
      </c>
      <c r="E271" s="37"/>
      <c r="F271" s="193" t="s">
        <v>357</v>
      </c>
      <c r="G271" s="37"/>
      <c r="H271" s="37"/>
      <c r="I271" s="189"/>
      <c r="J271" s="37"/>
      <c r="K271" s="37"/>
      <c r="L271" s="40"/>
      <c r="M271" s="190"/>
      <c r="N271" s="191"/>
      <c r="O271" s="65"/>
      <c r="P271" s="65"/>
      <c r="Q271" s="65"/>
      <c r="R271" s="65"/>
      <c r="S271" s="65"/>
      <c r="T271" s="66"/>
      <c r="U271" s="35"/>
      <c r="V271" s="35"/>
      <c r="W271" s="35"/>
      <c r="X271" s="35"/>
      <c r="Y271" s="35"/>
      <c r="Z271" s="35"/>
      <c r="AA271" s="35"/>
      <c r="AB271" s="35"/>
      <c r="AC271" s="35"/>
      <c r="AD271" s="35"/>
      <c r="AE271" s="35"/>
      <c r="AT271" s="18" t="s">
        <v>140</v>
      </c>
      <c r="AU271" s="18" t="s">
        <v>84</v>
      </c>
    </row>
    <row r="272" spans="1:65" s="13" customFormat="1" ht="10">
      <c r="B272" s="194"/>
      <c r="C272" s="195"/>
      <c r="D272" s="187" t="s">
        <v>142</v>
      </c>
      <c r="E272" s="196" t="s">
        <v>19</v>
      </c>
      <c r="F272" s="197" t="s">
        <v>358</v>
      </c>
      <c r="G272" s="195"/>
      <c r="H272" s="196" t="s">
        <v>19</v>
      </c>
      <c r="I272" s="198"/>
      <c r="J272" s="195"/>
      <c r="K272" s="195"/>
      <c r="L272" s="199"/>
      <c r="M272" s="200"/>
      <c r="N272" s="201"/>
      <c r="O272" s="201"/>
      <c r="P272" s="201"/>
      <c r="Q272" s="201"/>
      <c r="R272" s="201"/>
      <c r="S272" s="201"/>
      <c r="T272" s="202"/>
      <c r="AT272" s="203" t="s">
        <v>142</v>
      </c>
      <c r="AU272" s="203" t="s">
        <v>84</v>
      </c>
      <c r="AV272" s="13" t="s">
        <v>82</v>
      </c>
      <c r="AW272" s="13" t="s">
        <v>35</v>
      </c>
      <c r="AX272" s="13" t="s">
        <v>74</v>
      </c>
      <c r="AY272" s="203" t="s">
        <v>130</v>
      </c>
    </row>
    <row r="273" spans="1:65" s="14" customFormat="1" ht="10">
      <c r="B273" s="204"/>
      <c r="C273" s="205"/>
      <c r="D273" s="187" t="s">
        <v>142</v>
      </c>
      <c r="E273" s="206" t="s">
        <v>19</v>
      </c>
      <c r="F273" s="207" t="s">
        <v>359</v>
      </c>
      <c r="G273" s="205"/>
      <c r="H273" s="208">
        <v>3.1619999999999999</v>
      </c>
      <c r="I273" s="209"/>
      <c r="J273" s="205"/>
      <c r="K273" s="205"/>
      <c r="L273" s="210"/>
      <c r="M273" s="211"/>
      <c r="N273" s="212"/>
      <c r="O273" s="212"/>
      <c r="P273" s="212"/>
      <c r="Q273" s="212"/>
      <c r="R273" s="212"/>
      <c r="S273" s="212"/>
      <c r="T273" s="213"/>
      <c r="AT273" s="214" t="s">
        <v>142</v>
      </c>
      <c r="AU273" s="214" t="s">
        <v>84</v>
      </c>
      <c r="AV273" s="14" t="s">
        <v>84</v>
      </c>
      <c r="AW273" s="14" t="s">
        <v>35</v>
      </c>
      <c r="AX273" s="14" t="s">
        <v>74</v>
      </c>
      <c r="AY273" s="214" t="s">
        <v>130</v>
      </c>
    </row>
    <row r="274" spans="1:65" s="15" customFormat="1" ht="10">
      <c r="B274" s="215"/>
      <c r="C274" s="216"/>
      <c r="D274" s="187" t="s">
        <v>142</v>
      </c>
      <c r="E274" s="217" t="s">
        <v>19</v>
      </c>
      <c r="F274" s="218" t="s">
        <v>145</v>
      </c>
      <c r="G274" s="216"/>
      <c r="H274" s="219">
        <v>3.1619999999999999</v>
      </c>
      <c r="I274" s="220"/>
      <c r="J274" s="216"/>
      <c r="K274" s="216"/>
      <c r="L274" s="221"/>
      <c r="M274" s="222"/>
      <c r="N274" s="223"/>
      <c r="O274" s="223"/>
      <c r="P274" s="223"/>
      <c r="Q274" s="223"/>
      <c r="R274" s="223"/>
      <c r="S274" s="223"/>
      <c r="T274" s="224"/>
      <c r="AT274" s="225" t="s">
        <v>142</v>
      </c>
      <c r="AU274" s="225" t="s">
        <v>84</v>
      </c>
      <c r="AV274" s="15" t="s">
        <v>137</v>
      </c>
      <c r="AW274" s="15" t="s">
        <v>35</v>
      </c>
      <c r="AX274" s="15" t="s">
        <v>82</v>
      </c>
      <c r="AY274" s="225" t="s">
        <v>130</v>
      </c>
    </row>
    <row r="275" spans="1:65" s="2" customFormat="1" ht="16.5" customHeight="1">
      <c r="A275" s="35"/>
      <c r="B275" s="36"/>
      <c r="C275" s="174" t="s">
        <v>360</v>
      </c>
      <c r="D275" s="174" t="s">
        <v>132</v>
      </c>
      <c r="E275" s="175" t="s">
        <v>361</v>
      </c>
      <c r="F275" s="176" t="s">
        <v>362</v>
      </c>
      <c r="G275" s="177" t="s">
        <v>218</v>
      </c>
      <c r="H275" s="178">
        <v>7.91</v>
      </c>
      <c r="I275" s="179"/>
      <c r="J275" s="180">
        <f>ROUND(I275*H275,2)</f>
        <v>0</v>
      </c>
      <c r="K275" s="176" t="s">
        <v>136</v>
      </c>
      <c r="L275" s="40"/>
      <c r="M275" s="181" t="s">
        <v>19</v>
      </c>
      <c r="N275" s="182" t="s">
        <v>45</v>
      </c>
      <c r="O275" s="65"/>
      <c r="P275" s="183">
        <f>O275*H275</f>
        <v>0</v>
      </c>
      <c r="Q275" s="183">
        <v>2.5505399999999998</v>
      </c>
      <c r="R275" s="183">
        <f>Q275*H275</f>
        <v>20.174771399999997</v>
      </c>
      <c r="S275" s="183">
        <v>0</v>
      </c>
      <c r="T275" s="184">
        <f>S275*H275</f>
        <v>0</v>
      </c>
      <c r="U275" s="35"/>
      <c r="V275" s="35"/>
      <c r="W275" s="35"/>
      <c r="X275" s="35"/>
      <c r="Y275" s="35"/>
      <c r="Z275" s="35"/>
      <c r="AA275" s="35"/>
      <c r="AB275" s="35"/>
      <c r="AC275" s="35"/>
      <c r="AD275" s="35"/>
      <c r="AE275" s="35"/>
      <c r="AR275" s="185" t="s">
        <v>137</v>
      </c>
      <c r="AT275" s="185" t="s">
        <v>132</v>
      </c>
      <c r="AU275" s="185" t="s">
        <v>84</v>
      </c>
      <c r="AY275" s="18" t="s">
        <v>130</v>
      </c>
      <c r="BE275" s="186">
        <f>IF(N275="základní",J275,0)</f>
        <v>0</v>
      </c>
      <c r="BF275" s="186">
        <f>IF(N275="snížená",J275,0)</f>
        <v>0</v>
      </c>
      <c r="BG275" s="186">
        <f>IF(N275="zákl. přenesená",J275,0)</f>
        <v>0</v>
      </c>
      <c r="BH275" s="186">
        <f>IF(N275="sníž. přenesená",J275,0)</f>
        <v>0</v>
      </c>
      <c r="BI275" s="186">
        <f>IF(N275="nulová",J275,0)</f>
        <v>0</v>
      </c>
      <c r="BJ275" s="18" t="s">
        <v>82</v>
      </c>
      <c r="BK275" s="186">
        <f>ROUND(I275*H275,2)</f>
        <v>0</v>
      </c>
      <c r="BL275" s="18" t="s">
        <v>137</v>
      </c>
      <c r="BM275" s="185" t="s">
        <v>363</v>
      </c>
    </row>
    <row r="276" spans="1:65" s="2" customFormat="1" ht="18">
      <c r="A276" s="35"/>
      <c r="B276" s="36"/>
      <c r="C276" s="37"/>
      <c r="D276" s="187" t="s">
        <v>138</v>
      </c>
      <c r="E276" s="37"/>
      <c r="F276" s="188" t="s">
        <v>364</v>
      </c>
      <c r="G276" s="37"/>
      <c r="H276" s="37"/>
      <c r="I276" s="189"/>
      <c r="J276" s="37"/>
      <c r="K276" s="37"/>
      <c r="L276" s="40"/>
      <c r="M276" s="190"/>
      <c r="N276" s="191"/>
      <c r="O276" s="65"/>
      <c r="P276" s="65"/>
      <c r="Q276" s="65"/>
      <c r="R276" s="65"/>
      <c r="S276" s="65"/>
      <c r="T276" s="66"/>
      <c r="U276" s="35"/>
      <c r="V276" s="35"/>
      <c r="W276" s="35"/>
      <c r="X276" s="35"/>
      <c r="Y276" s="35"/>
      <c r="Z276" s="35"/>
      <c r="AA276" s="35"/>
      <c r="AB276" s="35"/>
      <c r="AC276" s="35"/>
      <c r="AD276" s="35"/>
      <c r="AE276" s="35"/>
      <c r="AT276" s="18" t="s">
        <v>138</v>
      </c>
      <c r="AU276" s="18" t="s">
        <v>84</v>
      </c>
    </row>
    <row r="277" spans="1:65" s="2" customFormat="1" ht="10">
      <c r="A277" s="35"/>
      <c r="B277" s="36"/>
      <c r="C277" s="37"/>
      <c r="D277" s="192" t="s">
        <v>140</v>
      </c>
      <c r="E277" s="37"/>
      <c r="F277" s="193" t="s">
        <v>365</v>
      </c>
      <c r="G277" s="37"/>
      <c r="H277" s="37"/>
      <c r="I277" s="189"/>
      <c r="J277" s="37"/>
      <c r="K277" s="37"/>
      <c r="L277" s="40"/>
      <c r="M277" s="190"/>
      <c r="N277" s="191"/>
      <c r="O277" s="65"/>
      <c r="P277" s="65"/>
      <c r="Q277" s="65"/>
      <c r="R277" s="65"/>
      <c r="S277" s="65"/>
      <c r="T277" s="66"/>
      <c r="U277" s="35"/>
      <c r="V277" s="35"/>
      <c r="W277" s="35"/>
      <c r="X277" s="35"/>
      <c r="Y277" s="35"/>
      <c r="Z277" s="35"/>
      <c r="AA277" s="35"/>
      <c r="AB277" s="35"/>
      <c r="AC277" s="35"/>
      <c r="AD277" s="35"/>
      <c r="AE277" s="35"/>
      <c r="AT277" s="18" t="s">
        <v>140</v>
      </c>
      <c r="AU277" s="18" t="s">
        <v>84</v>
      </c>
    </row>
    <row r="278" spans="1:65" s="13" customFormat="1" ht="10">
      <c r="B278" s="194"/>
      <c r="C278" s="195"/>
      <c r="D278" s="187" t="s">
        <v>142</v>
      </c>
      <c r="E278" s="196" t="s">
        <v>19</v>
      </c>
      <c r="F278" s="197" t="s">
        <v>358</v>
      </c>
      <c r="G278" s="195"/>
      <c r="H278" s="196" t="s">
        <v>19</v>
      </c>
      <c r="I278" s="198"/>
      <c r="J278" s="195"/>
      <c r="K278" s="195"/>
      <c r="L278" s="199"/>
      <c r="M278" s="200"/>
      <c r="N278" s="201"/>
      <c r="O278" s="201"/>
      <c r="P278" s="201"/>
      <c r="Q278" s="201"/>
      <c r="R278" s="201"/>
      <c r="S278" s="201"/>
      <c r="T278" s="202"/>
      <c r="AT278" s="203" t="s">
        <v>142</v>
      </c>
      <c r="AU278" s="203" t="s">
        <v>84</v>
      </c>
      <c r="AV278" s="13" t="s">
        <v>82</v>
      </c>
      <c r="AW278" s="13" t="s">
        <v>35</v>
      </c>
      <c r="AX278" s="13" t="s">
        <v>74</v>
      </c>
      <c r="AY278" s="203" t="s">
        <v>130</v>
      </c>
    </row>
    <row r="279" spans="1:65" s="14" customFormat="1" ht="20">
      <c r="B279" s="204"/>
      <c r="C279" s="205"/>
      <c r="D279" s="187" t="s">
        <v>142</v>
      </c>
      <c r="E279" s="206" t="s">
        <v>19</v>
      </c>
      <c r="F279" s="207" t="s">
        <v>366</v>
      </c>
      <c r="G279" s="205"/>
      <c r="H279" s="208">
        <v>7.91</v>
      </c>
      <c r="I279" s="209"/>
      <c r="J279" s="205"/>
      <c r="K279" s="205"/>
      <c r="L279" s="210"/>
      <c r="M279" s="211"/>
      <c r="N279" s="212"/>
      <c r="O279" s="212"/>
      <c r="P279" s="212"/>
      <c r="Q279" s="212"/>
      <c r="R279" s="212"/>
      <c r="S279" s="212"/>
      <c r="T279" s="213"/>
      <c r="AT279" s="214" t="s">
        <v>142</v>
      </c>
      <c r="AU279" s="214" t="s">
        <v>84</v>
      </c>
      <c r="AV279" s="14" t="s">
        <v>84</v>
      </c>
      <c r="AW279" s="14" t="s">
        <v>35</v>
      </c>
      <c r="AX279" s="14" t="s">
        <v>74</v>
      </c>
      <c r="AY279" s="214" t="s">
        <v>130</v>
      </c>
    </row>
    <row r="280" spans="1:65" s="15" customFormat="1" ht="10">
      <c r="B280" s="215"/>
      <c r="C280" s="216"/>
      <c r="D280" s="187" t="s">
        <v>142</v>
      </c>
      <c r="E280" s="217" t="s">
        <v>19</v>
      </c>
      <c r="F280" s="218" t="s">
        <v>145</v>
      </c>
      <c r="G280" s="216"/>
      <c r="H280" s="219">
        <v>7.91</v>
      </c>
      <c r="I280" s="220"/>
      <c r="J280" s="216"/>
      <c r="K280" s="216"/>
      <c r="L280" s="221"/>
      <c r="M280" s="222"/>
      <c r="N280" s="223"/>
      <c r="O280" s="223"/>
      <c r="P280" s="223"/>
      <c r="Q280" s="223"/>
      <c r="R280" s="223"/>
      <c r="S280" s="223"/>
      <c r="T280" s="224"/>
      <c r="AT280" s="225" t="s">
        <v>142</v>
      </c>
      <c r="AU280" s="225" t="s">
        <v>84</v>
      </c>
      <c r="AV280" s="15" t="s">
        <v>137</v>
      </c>
      <c r="AW280" s="15" t="s">
        <v>35</v>
      </c>
      <c r="AX280" s="15" t="s">
        <v>82</v>
      </c>
      <c r="AY280" s="225" t="s">
        <v>130</v>
      </c>
    </row>
    <row r="281" spans="1:65" s="2" customFormat="1" ht="24.15" customHeight="1">
      <c r="A281" s="35"/>
      <c r="B281" s="36"/>
      <c r="C281" s="174" t="s">
        <v>308</v>
      </c>
      <c r="D281" s="174" t="s">
        <v>132</v>
      </c>
      <c r="E281" s="175" t="s">
        <v>367</v>
      </c>
      <c r="F281" s="176" t="s">
        <v>368</v>
      </c>
      <c r="G281" s="177" t="s">
        <v>218</v>
      </c>
      <c r="H281" s="178">
        <v>11.071999999999999</v>
      </c>
      <c r="I281" s="179"/>
      <c r="J281" s="180">
        <f>ROUND(I281*H281,2)</f>
        <v>0</v>
      </c>
      <c r="K281" s="176" t="s">
        <v>136</v>
      </c>
      <c r="L281" s="40"/>
      <c r="M281" s="181" t="s">
        <v>19</v>
      </c>
      <c r="N281" s="182" t="s">
        <v>45</v>
      </c>
      <c r="O281" s="65"/>
      <c r="P281" s="183">
        <f>O281*H281</f>
        <v>0</v>
      </c>
      <c r="Q281" s="183">
        <v>0</v>
      </c>
      <c r="R281" s="183">
        <f>Q281*H281</f>
        <v>0</v>
      </c>
      <c r="S281" s="183">
        <v>0</v>
      </c>
      <c r="T281" s="184">
        <f>S281*H281</f>
        <v>0</v>
      </c>
      <c r="U281" s="35"/>
      <c r="V281" s="35"/>
      <c r="W281" s="35"/>
      <c r="X281" s="35"/>
      <c r="Y281" s="35"/>
      <c r="Z281" s="35"/>
      <c r="AA281" s="35"/>
      <c r="AB281" s="35"/>
      <c r="AC281" s="35"/>
      <c r="AD281" s="35"/>
      <c r="AE281" s="35"/>
      <c r="AR281" s="185" t="s">
        <v>137</v>
      </c>
      <c r="AT281" s="185" t="s">
        <v>132</v>
      </c>
      <c r="AU281" s="185" t="s">
        <v>84</v>
      </c>
      <c r="AY281" s="18" t="s">
        <v>130</v>
      </c>
      <c r="BE281" s="186">
        <f>IF(N281="základní",J281,0)</f>
        <v>0</v>
      </c>
      <c r="BF281" s="186">
        <f>IF(N281="snížená",J281,0)</f>
        <v>0</v>
      </c>
      <c r="BG281" s="186">
        <f>IF(N281="zákl. přenesená",J281,0)</f>
        <v>0</v>
      </c>
      <c r="BH281" s="186">
        <f>IF(N281="sníž. přenesená",J281,0)</f>
        <v>0</v>
      </c>
      <c r="BI281" s="186">
        <f>IF(N281="nulová",J281,0)</f>
        <v>0</v>
      </c>
      <c r="BJ281" s="18" t="s">
        <v>82</v>
      </c>
      <c r="BK281" s="186">
        <f>ROUND(I281*H281,2)</f>
        <v>0</v>
      </c>
      <c r="BL281" s="18" t="s">
        <v>137</v>
      </c>
      <c r="BM281" s="185" t="s">
        <v>369</v>
      </c>
    </row>
    <row r="282" spans="1:65" s="2" customFormat="1" ht="18">
      <c r="A282" s="35"/>
      <c r="B282" s="36"/>
      <c r="C282" s="37"/>
      <c r="D282" s="187" t="s">
        <v>138</v>
      </c>
      <c r="E282" s="37"/>
      <c r="F282" s="188" t="s">
        <v>370</v>
      </c>
      <c r="G282" s="37"/>
      <c r="H282" s="37"/>
      <c r="I282" s="189"/>
      <c r="J282" s="37"/>
      <c r="K282" s="37"/>
      <c r="L282" s="40"/>
      <c r="M282" s="190"/>
      <c r="N282" s="191"/>
      <c r="O282" s="65"/>
      <c r="P282" s="65"/>
      <c r="Q282" s="65"/>
      <c r="R282" s="65"/>
      <c r="S282" s="65"/>
      <c r="T282" s="66"/>
      <c r="U282" s="35"/>
      <c r="V282" s="35"/>
      <c r="W282" s="35"/>
      <c r="X282" s="35"/>
      <c r="Y282" s="35"/>
      <c r="Z282" s="35"/>
      <c r="AA282" s="35"/>
      <c r="AB282" s="35"/>
      <c r="AC282" s="35"/>
      <c r="AD282" s="35"/>
      <c r="AE282" s="35"/>
      <c r="AT282" s="18" t="s">
        <v>138</v>
      </c>
      <c r="AU282" s="18" t="s">
        <v>84</v>
      </c>
    </row>
    <row r="283" spans="1:65" s="2" customFormat="1" ht="10">
      <c r="A283" s="35"/>
      <c r="B283" s="36"/>
      <c r="C283" s="37"/>
      <c r="D283" s="192" t="s">
        <v>140</v>
      </c>
      <c r="E283" s="37"/>
      <c r="F283" s="193" t="s">
        <v>371</v>
      </c>
      <c r="G283" s="37"/>
      <c r="H283" s="37"/>
      <c r="I283" s="189"/>
      <c r="J283" s="37"/>
      <c r="K283" s="37"/>
      <c r="L283" s="40"/>
      <c r="M283" s="190"/>
      <c r="N283" s="191"/>
      <c r="O283" s="65"/>
      <c r="P283" s="65"/>
      <c r="Q283" s="65"/>
      <c r="R283" s="65"/>
      <c r="S283" s="65"/>
      <c r="T283" s="66"/>
      <c r="U283" s="35"/>
      <c r="V283" s="35"/>
      <c r="W283" s="35"/>
      <c r="X283" s="35"/>
      <c r="Y283" s="35"/>
      <c r="Z283" s="35"/>
      <c r="AA283" s="35"/>
      <c r="AB283" s="35"/>
      <c r="AC283" s="35"/>
      <c r="AD283" s="35"/>
      <c r="AE283" s="35"/>
      <c r="AT283" s="18" t="s">
        <v>140</v>
      </c>
      <c r="AU283" s="18" t="s">
        <v>84</v>
      </c>
    </row>
    <row r="284" spans="1:65" s="14" customFormat="1" ht="10">
      <c r="B284" s="204"/>
      <c r="C284" s="205"/>
      <c r="D284" s="187" t="s">
        <v>142</v>
      </c>
      <c r="E284" s="206" t="s">
        <v>19</v>
      </c>
      <c r="F284" s="207" t="s">
        <v>372</v>
      </c>
      <c r="G284" s="205"/>
      <c r="H284" s="208">
        <v>11.071999999999999</v>
      </c>
      <c r="I284" s="209"/>
      <c r="J284" s="205"/>
      <c r="K284" s="205"/>
      <c r="L284" s="210"/>
      <c r="M284" s="211"/>
      <c r="N284" s="212"/>
      <c r="O284" s="212"/>
      <c r="P284" s="212"/>
      <c r="Q284" s="212"/>
      <c r="R284" s="212"/>
      <c r="S284" s="212"/>
      <c r="T284" s="213"/>
      <c r="AT284" s="214" t="s">
        <v>142</v>
      </c>
      <c r="AU284" s="214" t="s">
        <v>84</v>
      </c>
      <c r="AV284" s="14" t="s">
        <v>84</v>
      </c>
      <c r="AW284" s="14" t="s">
        <v>35</v>
      </c>
      <c r="AX284" s="14" t="s">
        <v>74</v>
      </c>
      <c r="AY284" s="214" t="s">
        <v>130</v>
      </c>
    </row>
    <row r="285" spans="1:65" s="15" customFormat="1" ht="10">
      <c r="B285" s="215"/>
      <c r="C285" s="216"/>
      <c r="D285" s="187" t="s">
        <v>142</v>
      </c>
      <c r="E285" s="217" t="s">
        <v>19</v>
      </c>
      <c r="F285" s="218" t="s">
        <v>145</v>
      </c>
      <c r="G285" s="216"/>
      <c r="H285" s="219">
        <v>11.071999999999999</v>
      </c>
      <c r="I285" s="220"/>
      <c r="J285" s="216"/>
      <c r="K285" s="216"/>
      <c r="L285" s="221"/>
      <c r="M285" s="222"/>
      <c r="N285" s="223"/>
      <c r="O285" s="223"/>
      <c r="P285" s="223"/>
      <c r="Q285" s="223"/>
      <c r="R285" s="223"/>
      <c r="S285" s="223"/>
      <c r="T285" s="224"/>
      <c r="AT285" s="225" t="s">
        <v>142</v>
      </c>
      <c r="AU285" s="225" t="s">
        <v>84</v>
      </c>
      <c r="AV285" s="15" t="s">
        <v>137</v>
      </c>
      <c r="AW285" s="15" t="s">
        <v>35</v>
      </c>
      <c r="AX285" s="15" t="s">
        <v>82</v>
      </c>
      <c r="AY285" s="225" t="s">
        <v>130</v>
      </c>
    </row>
    <row r="286" spans="1:65" s="2" customFormat="1" ht="16.5" customHeight="1">
      <c r="A286" s="35"/>
      <c r="B286" s="36"/>
      <c r="C286" s="174" t="s">
        <v>373</v>
      </c>
      <c r="D286" s="174" t="s">
        <v>132</v>
      </c>
      <c r="E286" s="175" t="s">
        <v>374</v>
      </c>
      <c r="F286" s="176" t="s">
        <v>375</v>
      </c>
      <c r="G286" s="177" t="s">
        <v>135</v>
      </c>
      <c r="H286" s="178">
        <v>13.907999999999999</v>
      </c>
      <c r="I286" s="179"/>
      <c r="J286" s="180">
        <f>ROUND(I286*H286,2)</f>
        <v>0</v>
      </c>
      <c r="K286" s="176" t="s">
        <v>136</v>
      </c>
      <c r="L286" s="40"/>
      <c r="M286" s="181" t="s">
        <v>19</v>
      </c>
      <c r="N286" s="182" t="s">
        <v>45</v>
      </c>
      <c r="O286" s="65"/>
      <c r="P286" s="183">
        <f>O286*H286</f>
        <v>0</v>
      </c>
      <c r="Q286" s="183">
        <v>1.4400000000000001E-3</v>
      </c>
      <c r="R286" s="183">
        <f>Q286*H286</f>
        <v>2.002752E-2</v>
      </c>
      <c r="S286" s="183">
        <v>0</v>
      </c>
      <c r="T286" s="184">
        <f>S286*H286</f>
        <v>0</v>
      </c>
      <c r="U286" s="35"/>
      <c r="V286" s="35"/>
      <c r="W286" s="35"/>
      <c r="X286" s="35"/>
      <c r="Y286" s="35"/>
      <c r="Z286" s="35"/>
      <c r="AA286" s="35"/>
      <c r="AB286" s="35"/>
      <c r="AC286" s="35"/>
      <c r="AD286" s="35"/>
      <c r="AE286" s="35"/>
      <c r="AR286" s="185" t="s">
        <v>137</v>
      </c>
      <c r="AT286" s="185" t="s">
        <v>132</v>
      </c>
      <c r="AU286" s="185" t="s">
        <v>84</v>
      </c>
      <c r="AY286" s="18" t="s">
        <v>130</v>
      </c>
      <c r="BE286" s="186">
        <f>IF(N286="základní",J286,0)</f>
        <v>0</v>
      </c>
      <c r="BF286" s="186">
        <f>IF(N286="snížená",J286,0)</f>
        <v>0</v>
      </c>
      <c r="BG286" s="186">
        <f>IF(N286="zákl. přenesená",J286,0)</f>
        <v>0</v>
      </c>
      <c r="BH286" s="186">
        <f>IF(N286="sníž. přenesená",J286,0)</f>
        <v>0</v>
      </c>
      <c r="BI286" s="186">
        <f>IF(N286="nulová",J286,0)</f>
        <v>0</v>
      </c>
      <c r="BJ286" s="18" t="s">
        <v>82</v>
      </c>
      <c r="BK286" s="186">
        <f>ROUND(I286*H286,2)</f>
        <v>0</v>
      </c>
      <c r="BL286" s="18" t="s">
        <v>137</v>
      </c>
      <c r="BM286" s="185" t="s">
        <v>376</v>
      </c>
    </row>
    <row r="287" spans="1:65" s="2" customFormat="1" ht="10">
      <c r="A287" s="35"/>
      <c r="B287" s="36"/>
      <c r="C287" s="37"/>
      <c r="D287" s="187" t="s">
        <v>138</v>
      </c>
      <c r="E287" s="37"/>
      <c r="F287" s="188" t="s">
        <v>377</v>
      </c>
      <c r="G287" s="37"/>
      <c r="H287" s="37"/>
      <c r="I287" s="189"/>
      <c r="J287" s="37"/>
      <c r="K287" s="37"/>
      <c r="L287" s="40"/>
      <c r="M287" s="190"/>
      <c r="N287" s="191"/>
      <c r="O287" s="65"/>
      <c r="P287" s="65"/>
      <c r="Q287" s="65"/>
      <c r="R287" s="65"/>
      <c r="S287" s="65"/>
      <c r="T287" s="66"/>
      <c r="U287" s="35"/>
      <c r="V287" s="35"/>
      <c r="W287" s="35"/>
      <c r="X287" s="35"/>
      <c r="Y287" s="35"/>
      <c r="Z287" s="35"/>
      <c r="AA287" s="35"/>
      <c r="AB287" s="35"/>
      <c r="AC287" s="35"/>
      <c r="AD287" s="35"/>
      <c r="AE287" s="35"/>
      <c r="AT287" s="18" t="s">
        <v>138</v>
      </c>
      <c r="AU287" s="18" t="s">
        <v>84</v>
      </c>
    </row>
    <row r="288" spans="1:65" s="2" customFormat="1" ht="10">
      <c r="A288" s="35"/>
      <c r="B288" s="36"/>
      <c r="C288" s="37"/>
      <c r="D288" s="192" t="s">
        <v>140</v>
      </c>
      <c r="E288" s="37"/>
      <c r="F288" s="193" t="s">
        <v>378</v>
      </c>
      <c r="G288" s="37"/>
      <c r="H288" s="37"/>
      <c r="I288" s="189"/>
      <c r="J288" s="37"/>
      <c r="K288" s="37"/>
      <c r="L288" s="40"/>
      <c r="M288" s="190"/>
      <c r="N288" s="191"/>
      <c r="O288" s="65"/>
      <c r="P288" s="65"/>
      <c r="Q288" s="65"/>
      <c r="R288" s="65"/>
      <c r="S288" s="65"/>
      <c r="T288" s="66"/>
      <c r="U288" s="35"/>
      <c r="V288" s="35"/>
      <c r="W288" s="35"/>
      <c r="X288" s="35"/>
      <c r="Y288" s="35"/>
      <c r="Z288" s="35"/>
      <c r="AA288" s="35"/>
      <c r="AB288" s="35"/>
      <c r="AC288" s="35"/>
      <c r="AD288" s="35"/>
      <c r="AE288" s="35"/>
      <c r="AT288" s="18" t="s">
        <v>140</v>
      </c>
      <c r="AU288" s="18" t="s">
        <v>84</v>
      </c>
    </row>
    <row r="289" spans="1:65" s="13" customFormat="1" ht="10">
      <c r="B289" s="194"/>
      <c r="C289" s="195"/>
      <c r="D289" s="187" t="s">
        <v>142</v>
      </c>
      <c r="E289" s="196" t="s">
        <v>19</v>
      </c>
      <c r="F289" s="197" t="s">
        <v>379</v>
      </c>
      <c r="G289" s="195"/>
      <c r="H289" s="196" t="s">
        <v>19</v>
      </c>
      <c r="I289" s="198"/>
      <c r="J289" s="195"/>
      <c r="K289" s="195"/>
      <c r="L289" s="199"/>
      <c r="M289" s="200"/>
      <c r="N289" s="201"/>
      <c r="O289" s="201"/>
      <c r="P289" s="201"/>
      <c r="Q289" s="201"/>
      <c r="R289" s="201"/>
      <c r="S289" s="201"/>
      <c r="T289" s="202"/>
      <c r="AT289" s="203" t="s">
        <v>142</v>
      </c>
      <c r="AU289" s="203" t="s">
        <v>84</v>
      </c>
      <c r="AV289" s="13" t="s">
        <v>82</v>
      </c>
      <c r="AW289" s="13" t="s">
        <v>35</v>
      </c>
      <c r="AX289" s="13" t="s">
        <v>74</v>
      </c>
      <c r="AY289" s="203" t="s">
        <v>130</v>
      </c>
    </row>
    <row r="290" spans="1:65" s="14" customFormat="1" ht="10">
      <c r="B290" s="204"/>
      <c r="C290" s="205"/>
      <c r="D290" s="187" t="s">
        <v>142</v>
      </c>
      <c r="E290" s="206" t="s">
        <v>19</v>
      </c>
      <c r="F290" s="207" t="s">
        <v>380</v>
      </c>
      <c r="G290" s="205"/>
      <c r="H290" s="208">
        <v>2.6280000000000001</v>
      </c>
      <c r="I290" s="209"/>
      <c r="J290" s="205"/>
      <c r="K290" s="205"/>
      <c r="L290" s="210"/>
      <c r="M290" s="211"/>
      <c r="N290" s="212"/>
      <c r="O290" s="212"/>
      <c r="P290" s="212"/>
      <c r="Q290" s="212"/>
      <c r="R290" s="212"/>
      <c r="S290" s="212"/>
      <c r="T290" s="213"/>
      <c r="AT290" s="214" t="s">
        <v>142</v>
      </c>
      <c r="AU290" s="214" t="s">
        <v>84</v>
      </c>
      <c r="AV290" s="14" t="s">
        <v>84</v>
      </c>
      <c r="AW290" s="14" t="s">
        <v>35</v>
      </c>
      <c r="AX290" s="14" t="s">
        <v>74</v>
      </c>
      <c r="AY290" s="214" t="s">
        <v>130</v>
      </c>
    </row>
    <row r="291" spans="1:65" s="14" customFormat="1" ht="20">
      <c r="B291" s="204"/>
      <c r="C291" s="205"/>
      <c r="D291" s="187" t="s">
        <v>142</v>
      </c>
      <c r="E291" s="206" t="s">
        <v>19</v>
      </c>
      <c r="F291" s="207" t="s">
        <v>381</v>
      </c>
      <c r="G291" s="205"/>
      <c r="H291" s="208">
        <v>2.68</v>
      </c>
      <c r="I291" s="209"/>
      <c r="J291" s="205"/>
      <c r="K291" s="205"/>
      <c r="L291" s="210"/>
      <c r="M291" s="211"/>
      <c r="N291" s="212"/>
      <c r="O291" s="212"/>
      <c r="P291" s="212"/>
      <c r="Q291" s="212"/>
      <c r="R291" s="212"/>
      <c r="S291" s="212"/>
      <c r="T291" s="213"/>
      <c r="AT291" s="214" t="s">
        <v>142</v>
      </c>
      <c r="AU291" s="214" t="s">
        <v>84</v>
      </c>
      <c r="AV291" s="14" t="s">
        <v>84</v>
      </c>
      <c r="AW291" s="14" t="s">
        <v>35</v>
      </c>
      <c r="AX291" s="14" t="s">
        <v>74</v>
      </c>
      <c r="AY291" s="214" t="s">
        <v>130</v>
      </c>
    </row>
    <row r="292" spans="1:65" s="14" customFormat="1" ht="20">
      <c r="B292" s="204"/>
      <c r="C292" s="205"/>
      <c r="D292" s="187" t="s">
        <v>142</v>
      </c>
      <c r="E292" s="206" t="s">
        <v>19</v>
      </c>
      <c r="F292" s="207" t="s">
        <v>382</v>
      </c>
      <c r="G292" s="205"/>
      <c r="H292" s="208">
        <v>2.84</v>
      </c>
      <c r="I292" s="209"/>
      <c r="J292" s="205"/>
      <c r="K292" s="205"/>
      <c r="L292" s="210"/>
      <c r="M292" s="211"/>
      <c r="N292" s="212"/>
      <c r="O292" s="212"/>
      <c r="P292" s="212"/>
      <c r="Q292" s="212"/>
      <c r="R292" s="212"/>
      <c r="S292" s="212"/>
      <c r="T292" s="213"/>
      <c r="AT292" s="214" t="s">
        <v>142</v>
      </c>
      <c r="AU292" s="214" t="s">
        <v>84</v>
      </c>
      <c r="AV292" s="14" t="s">
        <v>84</v>
      </c>
      <c r="AW292" s="14" t="s">
        <v>35</v>
      </c>
      <c r="AX292" s="14" t="s">
        <v>74</v>
      </c>
      <c r="AY292" s="214" t="s">
        <v>130</v>
      </c>
    </row>
    <row r="293" spans="1:65" s="14" customFormat="1" ht="20">
      <c r="B293" s="204"/>
      <c r="C293" s="205"/>
      <c r="D293" s="187" t="s">
        <v>142</v>
      </c>
      <c r="E293" s="206" t="s">
        <v>19</v>
      </c>
      <c r="F293" s="207" t="s">
        <v>383</v>
      </c>
      <c r="G293" s="205"/>
      <c r="H293" s="208">
        <v>5.76</v>
      </c>
      <c r="I293" s="209"/>
      <c r="J293" s="205"/>
      <c r="K293" s="205"/>
      <c r="L293" s="210"/>
      <c r="M293" s="211"/>
      <c r="N293" s="212"/>
      <c r="O293" s="212"/>
      <c r="P293" s="212"/>
      <c r="Q293" s="212"/>
      <c r="R293" s="212"/>
      <c r="S293" s="212"/>
      <c r="T293" s="213"/>
      <c r="AT293" s="214" t="s">
        <v>142</v>
      </c>
      <c r="AU293" s="214" t="s">
        <v>84</v>
      </c>
      <c r="AV293" s="14" t="s">
        <v>84</v>
      </c>
      <c r="AW293" s="14" t="s">
        <v>35</v>
      </c>
      <c r="AX293" s="14" t="s">
        <v>74</v>
      </c>
      <c r="AY293" s="214" t="s">
        <v>130</v>
      </c>
    </row>
    <row r="294" spans="1:65" s="15" customFormat="1" ht="10">
      <c r="B294" s="215"/>
      <c r="C294" s="216"/>
      <c r="D294" s="187" t="s">
        <v>142</v>
      </c>
      <c r="E294" s="217" t="s">
        <v>19</v>
      </c>
      <c r="F294" s="218" t="s">
        <v>145</v>
      </c>
      <c r="G294" s="216"/>
      <c r="H294" s="219">
        <v>13.907999999999999</v>
      </c>
      <c r="I294" s="220"/>
      <c r="J294" s="216"/>
      <c r="K294" s="216"/>
      <c r="L294" s="221"/>
      <c r="M294" s="222"/>
      <c r="N294" s="223"/>
      <c r="O294" s="223"/>
      <c r="P294" s="223"/>
      <c r="Q294" s="223"/>
      <c r="R294" s="223"/>
      <c r="S294" s="223"/>
      <c r="T294" s="224"/>
      <c r="AT294" s="225" t="s">
        <v>142</v>
      </c>
      <c r="AU294" s="225" t="s">
        <v>84</v>
      </c>
      <c r="AV294" s="15" t="s">
        <v>137</v>
      </c>
      <c r="AW294" s="15" t="s">
        <v>35</v>
      </c>
      <c r="AX294" s="15" t="s">
        <v>82</v>
      </c>
      <c r="AY294" s="225" t="s">
        <v>130</v>
      </c>
    </row>
    <row r="295" spans="1:65" s="2" customFormat="1" ht="16.5" customHeight="1">
      <c r="A295" s="35"/>
      <c r="B295" s="36"/>
      <c r="C295" s="174" t="s">
        <v>314</v>
      </c>
      <c r="D295" s="174" t="s">
        <v>132</v>
      </c>
      <c r="E295" s="175" t="s">
        <v>384</v>
      </c>
      <c r="F295" s="176" t="s">
        <v>385</v>
      </c>
      <c r="G295" s="177" t="s">
        <v>135</v>
      </c>
      <c r="H295" s="178">
        <v>13.907999999999999</v>
      </c>
      <c r="I295" s="179"/>
      <c r="J295" s="180">
        <f>ROUND(I295*H295,2)</f>
        <v>0</v>
      </c>
      <c r="K295" s="176" t="s">
        <v>136</v>
      </c>
      <c r="L295" s="40"/>
      <c r="M295" s="181" t="s">
        <v>19</v>
      </c>
      <c r="N295" s="182" t="s">
        <v>45</v>
      </c>
      <c r="O295" s="65"/>
      <c r="P295" s="183">
        <f>O295*H295</f>
        <v>0</v>
      </c>
      <c r="Q295" s="183">
        <v>4.0000000000000003E-5</v>
      </c>
      <c r="R295" s="183">
        <f>Q295*H295</f>
        <v>5.5632000000000001E-4</v>
      </c>
      <c r="S295" s="183">
        <v>0</v>
      </c>
      <c r="T295" s="184">
        <f>S295*H295</f>
        <v>0</v>
      </c>
      <c r="U295" s="35"/>
      <c r="V295" s="35"/>
      <c r="W295" s="35"/>
      <c r="X295" s="35"/>
      <c r="Y295" s="35"/>
      <c r="Z295" s="35"/>
      <c r="AA295" s="35"/>
      <c r="AB295" s="35"/>
      <c r="AC295" s="35"/>
      <c r="AD295" s="35"/>
      <c r="AE295" s="35"/>
      <c r="AR295" s="185" t="s">
        <v>137</v>
      </c>
      <c r="AT295" s="185" t="s">
        <v>132</v>
      </c>
      <c r="AU295" s="185" t="s">
        <v>84</v>
      </c>
      <c r="AY295" s="18" t="s">
        <v>130</v>
      </c>
      <c r="BE295" s="186">
        <f>IF(N295="základní",J295,0)</f>
        <v>0</v>
      </c>
      <c r="BF295" s="186">
        <f>IF(N295="snížená",J295,0)</f>
        <v>0</v>
      </c>
      <c r="BG295" s="186">
        <f>IF(N295="zákl. přenesená",J295,0)</f>
        <v>0</v>
      </c>
      <c r="BH295" s="186">
        <f>IF(N295="sníž. přenesená",J295,0)</f>
        <v>0</v>
      </c>
      <c r="BI295" s="186">
        <f>IF(N295="nulová",J295,0)</f>
        <v>0</v>
      </c>
      <c r="BJ295" s="18" t="s">
        <v>82</v>
      </c>
      <c r="BK295" s="186">
        <f>ROUND(I295*H295,2)</f>
        <v>0</v>
      </c>
      <c r="BL295" s="18" t="s">
        <v>137</v>
      </c>
      <c r="BM295" s="185" t="s">
        <v>386</v>
      </c>
    </row>
    <row r="296" spans="1:65" s="2" customFormat="1" ht="10">
      <c r="A296" s="35"/>
      <c r="B296" s="36"/>
      <c r="C296" s="37"/>
      <c r="D296" s="187" t="s">
        <v>138</v>
      </c>
      <c r="E296" s="37"/>
      <c r="F296" s="188" t="s">
        <v>387</v>
      </c>
      <c r="G296" s="37"/>
      <c r="H296" s="37"/>
      <c r="I296" s="189"/>
      <c r="J296" s="37"/>
      <c r="K296" s="37"/>
      <c r="L296" s="40"/>
      <c r="M296" s="190"/>
      <c r="N296" s="191"/>
      <c r="O296" s="65"/>
      <c r="P296" s="65"/>
      <c r="Q296" s="65"/>
      <c r="R296" s="65"/>
      <c r="S296" s="65"/>
      <c r="T296" s="66"/>
      <c r="U296" s="35"/>
      <c r="V296" s="35"/>
      <c r="W296" s="35"/>
      <c r="X296" s="35"/>
      <c r="Y296" s="35"/>
      <c r="Z296" s="35"/>
      <c r="AA296" s="35"/>
      <c r="AB296" s="35"/>
      <c r="AC296" s="35"/>
      <c r="AD296" s="35"/>
      <c r="AE296" s="35"/>
      <c r="AT296" s="18" t="s">
        <v>138</v>
      </c>
      <c r="AU296" s="18" t="s">
        <v>84</v>
      </c>
    </row>
    <row r="297" spans="1:65" s="2" customFormat="1" ht="10">
      <c r="A297" s="35"/>
      <c r="B297" s="36"/>
      <c r="C297" s="37"/>
      <c r="D297" s="192" t="s">
        <v>140</v>
      </c>
      <c r="E297" s="37"/>
      <c r="F297" s="193" t="s">
        <v>388</v>
      </c>
      <c r="G297" s="37"/>
      <c r="H297" s="37"/>
      <c r="I297" s="189"/>
      <c r="J297" s="37"/>
      <c r="K297" s="37"/>
      <c r="L297" s="40"/>
      <c r="M297" s="190"/>
      <c r="N297" s="191"/>
      <c r="O297" s="65"/>
      <c r="P297" s="65"/>
      <c r="Q297" s="65"/>
      <c r="R297" s="65"/>
      <c r="S297" s="65"/>
      <c r="T297" s="66"/>
      <c r="U297" s="35"/>
      <c r="V297" s="35"/>
      <c r="W297" s="35"/>
      <c r="X297" s="35"/>
      <c r="Y297" s="35"/>
      <c r="Z297" s="35"/>
      <c r="AA297" s="35"/>
      <c r="AB297" s="35"/>
      <c r="AC297" s="35"/>
      <c r="AD297" s="35"/>
      <c r="AE297" s="35"/>
      <c r="AT297" s="18" t="s">
        <v>140</v>
      </c>
      <c r="AU297" s="18" t="s">
        <v>84</v>
      </c>
    </row>
    <row r="298" spans="1:65" s="14" customFormat="1" ht="10">
      <c r="B298" s="204"/>
      <c r="C298" s="205"/>
      <c r="D298" s="187" t="s">
        <v>142</v>
      </c>
      <c r="E298" s="206" t="s">
        <v>19</v>
      </c>
      <c r="F298" s="207" t="s">
        <v>389</v>
      </c>
      <c r="G298" s="205"/>
      <c r="H298" s="208">
        <v>13.907999999999999</v>
      </c>
      <c r="I298" s="209"/>
      <c r="J298" s="205"/>
      <c r="K298" s="205"/>
      <c r="L298" s="210"/>
      <c r="M298" s="211"/>
      <c r="N298" s="212"/>
      <c r="O298" s="212"/>
      <c r="P298" s="212"/>
      <c r="Q298" s="212"/>
      <c r="R298" s="212"/>
      <c r="S298" s="212"/>
      <c r="T298" s="213"/>
      <c r="AT298" s="214" t="s">
        <v>142</v>
      </c>
      <c r="AU298" s="214" t="s">
        <v>84</v>
      </c>
      <c r="AV298" s="14" t="s">
        <v>84</v>
      </c>
      <c r="AW298" s="14" t="s">
        <v>35</v>
      </c>
      <c r="AX298" s="14" t="s">
        <v>74</v>
      </c>
      <c r="AY298" s="214" t="s">
        <v>130</v>
      </c>
    </row>
    <row r="299" spans="1:65" s="15" customFormat="1" ht="10">
      <c r="B299" s="215"/>
      <c r="C299" s="216"/>
      <c r="D299" s="187" t="s">
        <v>142</v>
      </c>
      <c r="E299" s="217" t="s">
        <v>19</v>
      </c>
      <c r="F299" s="218" t="s">
        <v>145</v>
      </c>
      <c r="G299" s="216"/>
      <c r="H299" s="219">
        <v>13.907999999999999</v>
      </c>
      <c r="I299" s="220"/>
      <c r="J299" s="216"/>
      <c r="K299" s="216"/>
      <c r="L299" s="221"/>
      <c r="M299" s="222"/>
      <c r="N299" s="223"/>
      <c r="O299" s="223"/>
      <c r="P299" s="223"/>
      <c r="Q299" s="223"/>
      <c r="R299" s="223"/>
      <c r="S299" s="223"/>
      <c r="T299" s="224"/>
      <c r="AT299" s="225" t="s">
        <v>142</v>
      </c>
      <c r="AU299" s="225" t="s">
        <v>84</v>
      </c>
      <c r="AV299" s="15" t="s">
        <v>137</v>
      </c>
      <c r="AW299" s="15" t="s">
        <v>35</v>
      </c>
      <c r="AX299" s="15" t="s">
        <v>82</v>
      </c>
      <c r="AY299" s="225" t="s">
        <v>130</v>
      </c>
    </row>
    <row r="300" spans="1:65" s="2" customFormat="1" ht="24.15" customHeight="1">
      <c r="A300" s="35"/>
      <c r="B300" s="36"/>
      <c r="C300" s="174" t="s">
        <v>390</v>
      </c>
      <c r="D300" s="174" t="s">
        <v>132</v>
      </c>
      <c r="E300" s="175" t="s">
        <v>391</v>
      </c>
      <c r="F300" s="176" t="s">
        <v>392</v>
      </c>
      <c r="G300" s="177" t="s">
        <v>285</v>
      </c>
      <c r="H300" s="178">
        <v>0.61699999999999999</v>
      </c>
      <c r="I300" s="179"/>
      <c r="J300" s="180">
        <f>ROUND(I300*H300,2)</f>
        <v>0</v>
      </c>
      <c r="K300" s="176" t="s">
        <v>136</v>
      </c>
      <c r="L300" s="40"/>
      <c r="M300" s="181" t="s">
        <v>19</v>
      </c>
      <c r="N300" s="182" t="s">
        <v>45</v>
      </c>
      <c r="O300" s="65"/>
      <c r="P300" s="183">
        <f>O300*H300</f>
        <v>0</v>
      </c>
      <c r="Q300" s="183">
        <v>1.0597399999999999</v>
      </c>
      <c r="R300" s="183">
        <f>Q300*H300</f>
        <v>0.65385957999999988</v>
      </c>
      <c r="S300" s="183">
        <v>0</v>
      </c>
      <c r="T300" s="184">
        <f>S300*H300</f>
        <v>0</v>
      </c>
      <c r="U300" s="35"/>
      <c r="V300" s="35"/>
      <c r="W300" s="35"/>
      <c r="X300" s="35"/>
      <c r="Y300" s="35"/>
      <c r="Z300" s="35"/>
      <c r="AA300" s="35"/>
      <c r="AB300" s="35"/>
      <c r="AC300" s="35"/>
      <c r="AD300" s="35"/>
      <c r="AE300" s="35"/>
      <c r="AR300" s="185" t="s">
        <v>137</v>
      </c>
      <c r="AT300" s="185" t="s">
        <v>132</v>
      </c>
      <c r="AU300" s="185" t="s">
        <v>84</v>
      </c>
      <c r="AY300" s="18" t="s">
        <v>130</v>
      </c>
      <c r="BE300" s="186">
        <f>IF(N300="základní",J300,0)</f>
        <v>0</v>
      </c>
      <c r="BF300" s="186">
        <f>IF(N300="snížená",J300,0)</f>
        <v>0</v>
      </c>
      <c r="BG300" s="186">
        <f>IF(N300="zákl. přenesená",J300,0)</f>
        <v>0</v>
      </c>
      <c r="BH300" s="186">
        <f>IF(N300="sníž. přenesená",J300,0)</f>
        <v>0</v>
      </c>
      <c r="BI300" s="186">
        <f>IF(N300="nulová",J300,0)</f>
        <v>0</v>
      </c>
      <c r="BJ300" s="18" t="s">
        <v>82</v>
      </c>
      <c r="BK300" s="186">
        <f>ROUND(I300*H300,2)</f>
        <v>0</v>
      </c>
      <c r="BL300" s="18" t="s">
        <v>137</v>
      </c>
      <c r="BM300" s="185" t="s">
        <v>393</v>
      </c>
    </row>
    <row r="301" spans="1:65" s="2" customFormat="1" ht="18">
      <c r="A301" s="35"/>
      <c r="B301" s="36"/>
      <c r="C301" s="37"/>
      <c r="D301" s="187" t="s">
        <v>138</v>
      </c>
      <c r="E301" s="37"/>
      <c r="F301" s="188" t="s">
        <v>394</v>
      </c>
      <c r="G301" s="37"/>
      <c r="H301" s="37"/>
      <c r="I301" s="189"/>
      <c r="J301" s="37"/>
      <c r="K301" s="37"/>
      <c r="L301" s="40"/>
      <c r="M301" s="190"/>
      <c r="N301" s="191"/>
      <c r="O301" s="65"/>
      <c r="P301" s="65"/>
      <c r="Q301" s="65"/>
      <c r="R301" s="65"/>
      <c r="S301" s="65"/>
      <c r="T301" s="66"/>
      <c r="U301" s="35"/>
      <c r="V301" s="35"/>
      <c r="W301" s="35"/>
      <c r="X301" s="35"/>
      <c r="Y301" s="35"/>
      <c r="Z301" s="35"/>
      <c r="AA301" s="35"/>
      <c r="AB301" s="35"/>
      <c r="AC301" s="35"/>
      <c r="AD301" s="35"/>
      <c r="AE301" s="35"/>
      <c r="AT301" s="18" t="s">
        <v>138</v>
      </c>
      <c r="AU301" s="18" t="s">
        <v>84</v>
      </c>
    </row>
    <row r="302" spans="1:65" s="2" customFormat="1" ht="10">
      <c r="A302" s="35"/>
      <c r="B302" s="36"/>
      <c r="C302" s="37"/>
      <c r="D302" s="192" t="s">
        <v>140</v>
      </c>
      <c r="E302" s="37"/>
      <c r="F302" s="193" t="s">
        <v>395</v>
      </c>
      <c r="G302" s="37"/>
      <c r="H302" s="37"/>
      <c r="I302" s="189"/>
      <c r="J302" s="37"/>
      <c r="K302" s="37"/>
      <c r="L302" s="40"/>
      <c r="M302" s="190"/>
      <c r="N302" s="191"/>
      <c r="O302" s="65"/>
      <c r="P302" s="65"/>
      <c r="Q302" s="65"/>
      <c r="R302" s="65"/>
      <c r="S302" s="65"/>
      <c r="T302" s="66"/>
      <c r="U302" s="35"/>
      <c r="V302" s="35"/>
      <c r="W302" s="35"/>
      <c r="X302" s="35"/>
      <c r="Y302" s="35"/>
      <c r="Z302" s="35"/>
      <c r="AA302" s="35"/>
      <c r="AB302" s="35"/>
      <c r="AC302" s="35"/>
      <c r="AD302" s="35"/>
      <c r="AE302" s="35"/>
      <c r="AT302" s="18" t="s">
        <v>140</v>
      </c>
      <c r="AU302" s="18" t="s">
        <v>84</v>
      </c>
    </row>
    <row r="303" spans="1:65" s="13" customFormat="1" ht="10">
      <c r="B303" s="194"/>
      <c r="C303" s="195"/>
      <c r="D303" s="187" t="s">
        <v>142</v>
      </c>
      <c r="E303" s="196" t="s">
        <v>19</v>
      </c>
      <c r="F303" s="197" t="s">
        <v>396</v>
      </c>
      <c r="G303" s="195"/>
      <c r="H303" s="196" t="s">
        <v>19</v>
      </c>
      <c r="I303" s="198"/>
      <c r="J303" s="195"/>
      <c r="K303" s="195"/>
      <c r="L303" s="199"/>
      <c r="M303" s="200"/>
      <c r="N303" s="201"/>
      <c r="O303" s="201"/>
      <c r="P303" s="201"/>
      <c r="Q303" s="201"/>
      <c r="R303" s="201"/>
      <c r="S303" s="201"/>
      <c r="T303" s="202"/>
      <c r="AT303" s="203" t="s">
        <v>142</v>
      </c>
      <c r="AU303" s="203" t="s">
        <v>84</v>
      </c>
      <c r="AV303" s="13" t="s">
        <v>82</v>
      </c>
      <c r="AW303" s="13" t="s">
        <v>35</v>
      </c>
      <c r="AX303" s="13" t="s">
        <v>74</v>
      </c>
      <c r="AY303" s="203" t="s">
        <v>130</v>
      </c>
    </row>
    <row r="304" spans="1:65" s="14" customFormat="1" ht="20">
      <c r="B304" s="204"/>
      <c r="C304" s="205"/>
      <c r="D304" s="187" t="s">
        <v>142</v>
      </c>
      <c r="E304" s="206" t="s">
        <v>19</v>
      </c>
      <c r="F304" s="207" t="s">
        <v>397</v>
      </c>
      <c r="G304" s="205"/>
      <c r="H304" s="208">
        <v>0.61699999999999999</v>
      </c>
      <c r="I304" s="209"/>
      <c r="J304" s="205"/>
      <c r="K304" s="205"/>
      <c r="L304" s="210"/>
      <c r="M304" s="211"/>
      <c r="N304" s="212"/>
      <c r="O304" s="212"/>
      <c r="P304" s="212"/>
      <c r="Q304" s="212"/>
      <c r="R304" s="212"/>
      <c r="S304" s="212"/>
      <c r="T304" s="213"/>
      <c r="AT304" s="214" t="s">
        <v>142</v>
      </c>
      <c r="AU304" s="214" t="s">
        <v>84</v>
      </c>
      <c r="AV304" s="14" t="s">
        <v>84</v>
      </c>
      <c r="AW304" s="14" t="s">
        <v>35</v>
      </c>
      <c r="AX304" s="14" t="s">
        <v>74</v>
      </c>
      <c r="AY304" s="214" t="s">
        <v>130</v>
      </c>
    </row>
    <row r="305" spans="1:65" s="15" customFormat="1" ht="10">
      <c r="B305" s="215"/>
      <c r="C305" s="216"/>
      <c r="D305" s="187" t="s">
        <v>142</v>
      </c>
      <c r="E305" s="217" t="s">
        <v>19</v>
      </c>
      <c r="F305" s="218" t="s">
        <v>145</v>
      </c>
      <c r="G305" s="216"/>
      <c r="H305" s="219">
        <v>0.61699999999999999</v>
      </c>
      <c r="I305" s="220"/>
      <c r="J305" s="216"/>
      <c r="K305" s="216"/>
      <c r="L305" s="221"/>
      <c r="M305" s="222"/>
      <c r="N305" s="223"/>
      <c r="O305" s="223"/>
      <c r="P305" s="223"/>
      <c r="Q305" s="223"/>
      <c r="R305" s="223"/>
      <c r="S305" s="223"/>
      <c r="T305" s="224"/>
      <c r="AT305" s="225" t="s">
        <v>142</v>
      </c>
      <c r="AU305" s="225" t="s">
        <v>84</v>
      </c>
      <c r="AV305" s="15" t="s">
        <v>137</v>
      </c>
      <c r="AW305" s="15" t="s">
        <v>35</v>
      </c>
      <c r="AX305" s="15" t="s">
        <v>82</v>
      </c>
      <c r="AY305" s="225" t="s">
        <v>130</v>
      </c>
    </row>
    <row r="306" spans="1:65" s="2" customFormat="1" ht="24.15" customHeight="1">
      <c r="A306" s="35"/>
      <c r="B306" s="36"/>
      <c r="C306" s="174" t="s">
        <v>321</v>
      </c>
      <c r="D306" s="174" t="s">
        <v>132</v>
      </c>
      <c r="E306" s="175" t="s">
        <v>398</v>
      </c>
      <c r="F306" s="176" t="s">
        <v>399</v>
      </c>
      <c r="G306" s="177" t="s">
        <v>218</v>
      </c>
      <c r="H306" s="178">
        <v>1.952</v>
      </c>
      <c r="I306" s="179"/>
      <c r="J306" s="180">
        <f>ROUND(I306*H306,2)</f>
        <v>0</v>
      </c>
      <c r="K306" s="176" t="s">
        <v>136</v>
      </c>
      <c r="L306" s="40"/>
      <c r="M306" s="181" t="s">
        <v>19</v>
      </c>
      <c r="N306" s="182" t="s">
        <v>45</v>
      </c>
      <c r="O306" s="65"/>
      <c r="P306" s="183">
        <f>O306*H306</f>
        <v>0</v>
      </c>
      <c r="Q306" s="183">
        <v>2.5505399999999998</v>
      </c>
      <c r="R306" s="183">
        <f>Q306*H306</f>
        <v>4.9786540799999992</v>
      </c>
      <c r="S306" s="183">
        <v>0</v>
      </c>
      <c r="T306" s="184">
        <f>S306*H306</f>
        <v>0</v>
      </c>
      <c r="U306" s="35"/>
      <c r="V306" s="35"/>
      <c r="W306" s="35"/>
      <c r="X306" s="35"/>
      <c r="Y306" s="35"/>
      <c r="Z306" s="35"/>
      <c r="AA306" s="35"/>
      <c r="AB306" s="35"/>
      <c r="AC306" s="35"/>
      <c r="AD306" s="35"/>
      <c r="AE306" s="35"/>
      <c r="AR306" s="185" t="s">
        <v>137</v>
      </c>
      <c r="AT306" s="185" t="s">
        <v>132</v>
      </c>
      <c r="AU306" s="185" t="s">
        <v>84</v>
      </c>
      <c r="AY306" s="18" t="s">
        <v>130</v>
      </c>
      <c r="BE306" s="186">
        <f>IF(N306="základní",J306,0)</f>
        <v>0</v>
      </c>
      <c r="BF306" s="186">
        <f>IF(N306="snížená",J306,0)</f>
        <v>0</v>
      </c>
      <c r="BG306" s="186">
        <f>IF(N306="zákl. přenesená",J306,0)</f>
        <v>0</v>
      </c>
      <c r="BH306" s="186">
        <f>IF(N306="sníž. přenesená",J306,0)</f>
        <v>0</v>
      </c>
      <c r="BI306" s="186">
        <f>IF(N306="nulová",J306,0)</f>
        <v>0</v>
      </c>
      <c r="BJ306" s="18" t="s">
        <v>82</v>
      </c>
      <c r="BK306" s="186">
        <f>ROUND(I306*H306,2)</f>
        <v>0</v>
      </c>
      <c r="BL306" s="18" t="s">
        <v>137</v>
      </c>
      <c r="BM306" s="185" t="s">
        <v>400</v>
      </c>
    </row>
    <row r="307" spans="1:65" s="2" customFormat="1" ht="18">
      <c r="A307" s="35"/>
      <c r="B307" s="36"/>
      <c r="C307" s="37"/>
      <c r="D307" s="187" t="s">
        <v>138</v>
      </c>
      <c r="E307" s="37"/>
      <c r="F307" s="188" t="s">
        <v>401</v>
      </c>
      <c r="G307" s="37"/>
      <c r="H307" s="37"/>
      <c r="I307" s="189"/>
      <c r="J307" s="37"/>
      <c r="K307" s="37"/>
      <c r="L307" s="40"/>
      <c r="M307" s="190"/>
      <c r="N307" s="191"/>
      <c r="O307" s="65"/>
      <c r="P307" s="65"/>
      <c r="Q307" s="65"/>
      <c r="R307" s="65"/>
      <c r="S307" s="65"/>
      <c r="T307" s="66"/>
      <c r="U307" s="35"/>
      <c r="V307" s="35"/>
      <c r="W307" s="35"/>
      <c r="X307" s="35"/>
      <c r="Y307" s="35"/>
      <c r="Z307" s="35"/>
      <c r="AA307" s="35"/>
      <c r="AB307" s="35"/>
      <c r="AC307" s="35"/>
      <c r="AD307" s="35"/>
      <c r="AE307" s="35"/>
      <c r="AT307" s="18" t="s">
        <v>138</v>
      </c>
      <c r="AU307" s="18" t="s">
        <v>84</v>
      </c>
    </row>
    <row r="308" spans="1:65" s="2" customFormat="1" ht="10">
      <c r="A308" s="35"/>
      <c r="B308" s="36"/>
      <c r="C308" s="37"/>
      <c r="D308" s="192" t="s">
        <v>140</v>
      </c>
      <c r="E308" s="37"/>
      <c r="F308" s="193" t="s">
        <v>402</v>
      </c>
      <c r="G308" s="37"/>
      <c r="H308" s="37"/>
      <c r="I308" s="189"/>
      <c r="J308" s="37"/>
      <c r="K308" s="37"/>
      <c r="L308" s="40"/>
      <c r="M308" s="190"/>
      <c r="N308" s="191"/>
      <c r="O308" s="65"/>
      <c r="P308" s="65"/>
      <c r="Q308" s="65"/>
      <c r="R308" s="65"/>
      <c r="S308" s="65"/>
      <c r="T308" s="66"/>
      <c r="U308" s="35"/>
      <c r="V308" s="35"/>
      <c r="W308" s="35"/>
      <c r="X308" s="35"/>
      <c r="Y308" s="35"/>
      <c r="Z308" s="35"/>
      <c r="AA308" s="35"/>
      <c r="AB308" s="35"/>
      <c r="AC308" s="35"/>
      <c r="AD308" s="35"/>
      <c r="AE308" s="35"/>
      <c r="AT308" s="18" t="s">
        <v>140</v>
      </c>
      <c r="AU308" s="18" t="s">
        <v>84</v>
      </c>
    </row>
    <row r="309" spans="1:65" s="13" customFormat="1" ht="10">
      <c r="B309" s="194"/>
      <c r="C309" s="195"/>
      <c r="D309" s="187" t="s">
        <v>142</v>
      </c>
      <c r="E309" s="196" t="s">
        <v>19</v>
      </c>
      <c r="F309" s="197" t="s">
        <v>403</v>
      </c>
      <c r="G309" s="195"/>
      <c r="H309" s="196" t="s">
        <v>19</v>
      </c>
      <c r="I309" s="198"/>
      <c r="J309" s="195"/>
      <c r="K309" s="195"/>
      <c r="L309" s="199"/>
      <c r="M309" s="200"/>
      <c r="N309" s="201"/>
      <c r="O309" s="201"/>
      <c r="P309" s="201"/>
      <c r="Q309" s="201"/>
      <c r="R309" s="201"/>
      <c r="S309" s="201"/>
      <c r="T309" s="202"/>
      <c r="AT309" s="203" t="s">
        <v>142</v>
      </c>
      <c r="AU309" s="203" t="s">
        <v>84</v>
      </c>
      <c r="AV309" s="13" t="s">
        <v>82</v>
      </c>
      <c r="AW309" s="13" t="s">
        <v>35</v>
      </c>
      <c r="AX309" s="13" t="s">
        <v>74</v>
      </c>
      <c r="AY309" s="203" t="s">
        <v>130</v>
      </c>
    </row>
    <row r="310" spans="1:65" s="14" customFormat="1" ht="10">
      <c r="B310" s="204"/>
      <c r="C310" s="205"/>
      <c r="D310" s="187" t="s">
        <v>142</v>
      </c>
      <c r="E310" s="206" t="s">
        <v>19</v>
      </c>
      <c r="F310" s="207" t="s">
        <v>404</v>
      </c>
      <c r="G310" s="205"/>
      <c r="H310" s="208">
        <v>1.952</v>
      </c>
      <c r="I310" s="209"/>
      <c r="J310" s="205"/>
      <c r="K310" s="205"/>
      <c r="L310" s="210"/>
      <c r="M310" s="211"/>
      <c r="N310" s="212"/>
      <c r="O310" s="212"/>
      <c r="P310" s="212"/>
      <c r="Q310" s="212"/>
      <c r="R310" s="212"/>
      <c r="S310" s="212"/>
      <c r="T310" s="213"/>
      <c r="AT310" s="214" t="s">
        <v>142</v>
      </c>
      <c r="AU310" s="214" t="s">
        <v>84</v>
      </c>
      <c r="AV310" s="14" t="s">
        <v>84</v>
      </c>
      <c r="AW310" s="14" t="s">
        <v>35</v>
      </c>
      <c r="AX310" s="14" t="s">
        <v>74</v>
      </c>
      <c r="AY310" s="214" t="s">
        <v>130</v>
      </c>
    </row>
    <row r="311" spans="1:65" s="15" customFormat="1" ht="10">
      <c r="B311" s="215"/>
      <c r="C311" s="216"/>
      <c r="D311" s="187" t="s">
        <v>142</v>
      </c>
      <c r="E311" s="217" t="s">
        <v>19</v>
      </c>
      <c r="F311" s="218" t="s">
        <v>145</v>
      </c>
      <c r="G311" s="216"/>
      <c r="H311" s="219">
        <v>1.952</v>
      </c>
      <c r="I311" s="220"/>
      <c r="J311" s="216"/>
      <c r="K311" s="216"/>
      <c r="L311" s="221"/>
      <c r="M311" s="222"/>
      <c r="N311" s="223"/>
      <c r="O311" s="223"/>
      <c r="P311" s="223"/>
      <c r="Q311" s="223"/>
      <c r="R311" s="223"/>
      <c r="S311" s="223"/>
      <c r="T311" s="224"/>
      <c r="AT311" s="225" t="s">
        <v>142</v>
      </c>
      <c r="AU311" s="225" t="s">
        <v>84</v>
      </c>
      <c r="AV311" s="15" t="s">
        <v>137</v>
      </c>
      <c r="AW311" s="15" t="s">
        <v>35</v>
      </c>
      <c r="AX311" s="15" t="s">
        <v>82</v>
      </c>
      <c r="AY311" s="225" t="s">
        <v>130</v>
      </c>
    </row>
    <row r="312" spans="1:65" s="2" customFormat="1" ht="24.15" customHeight="1">
      <c r="A312" s="35"/>
      <c r="B312" s="36"/>
      <c r="C312" s="174" t="s">
        <v>405</v>
      </c>
      <c r="D312" s="174" t="s">
        <v>132</v>
      </c>
      <c r="E312" s="175" t="s">
        <v>406</v>
      </c>
      <c r="F312" s="176" t="s">
        <v>407</v>
      </c>
      <c r="G312" s="177" t="s">
        <v>135</v>
      </c>
      <c r="H312" s="178">
        <v>90</v>
      </c>
      <c r="I312" s="179"/>
      <c r="J312" s="180">
        <f>ROUND(I312*H312,2)</f>
        <v>0</v>
      </c>
      <c r="K312" s="176" t="s">
        <v>136</v>
      </c>
      <c r="L312" s="40"/>
      <c r="M312" s="181" t="s">
        <v>19</v>
      </c>
      <c r="N312" s="182" t="s">
        <v>45</v>
      </c>
      <c r="O312" s="65"/>
      <c r="P312" s="183">
        <f>O312*H312</f>
        <v>0</v>
      </c>
      <c r="Q312" s="183">
        <v>0.108</v>
      </c>
      <c r="R312" s="183">
        <f>Q312*H312</f>
        <v>9.7200000000000006</v>
      </c>
      <c r="S312" s="183">
        <v>0</v>
      </c>
      <c r="T312" s="184">
        <f>S312*H312</f>
        <v>0</v>
      </c>
      <c r="U312" s="35"/>
      <c r="V312" s="35"/>
      <c r="W312" s="35"/>
      <c r="X312" s="35"/>
      <c r="Y312" s="35"/>
      <c r="Z312" s="35"/>
      <c r="AA312" s="35"/>
      <c r="AB312" s="35"/>
      <c r="AC312" s="35"/>
      <c r="AD312" s="35"/>
      <c r="AE312" s="35"/>
      <c r="AR312" s="185" t="s">
        <v>137</v>
      </c>
      <c r="AT312" s="185" t="s">
        <v>132</v>
      </c>
      <c r="AU312" s="185" t="s">
        <v>84</v>
      </c>
      <c r="AY312" s="18" t="s">
        <v>130</v>
      </c>
      <c r="BE312" s="186">
        <f>IF(N312="základní",J312,0)</f>
        <v>0</v>
      </c>
      <c r="BF312" s="186">
        <f>IF(N312="snížená",J312,0)</f>
        <v>0</v>
      </c>
      <c r="BG312" s="186">
        <f>IF(N312="zákl. přenesená",J312,0)</f>
        <v>0</v>
      </c>
      <c r="BH312" s="186">
        <f>IF(N312="sníž. přenesená",J312,0)</f>
        <v>0</v>
      </c>
      <c r="BI312" s="186">
        <f>IF(N312="nulová",J312,0)</f>
        <v>0</v>
      </c>
      <c r="BJ312" s="18" t="s">
        <v>82</v>
      </c>
      <c r="BK312" s="186">
        <f>ROUND(I312*H312,2)</f>
        <v>0</v>
      </c>
      <c r="BL312" s="18" t="s">
        <v>137</v>
      </c>
      <c r="BM312" s="185" t="s">
        <v>408</v>
      </c>
    </row>
    <row r="313" spans="1:65" s="2" customFormat="1" ht="18">
      <c r="A313" s="35"/>
      <c r="B313" s="36"/>
      <c r="C313" s="37"/>
      <c r="D313" s="187" t="s">
        <v>138</v>
      </c>
      <c r="E313" s="37"/>
      <c r="F313" s="188" t="s">
        <v>409</v>
      </c>
      <c r="G313" s="37"/>
      <c r="H313" s="37"/>
      <c r="I313" s="189"/>
      <c r="J313" s="37"/>
      <c r="K313" s="37"/>
      <c r="L313" s="40"/>
      <c r="M313" s="190"/>
      <c r="N313" s="191"/>
      <c r="O313" s="65"/>
      <c r="P313" s="65"/>
      <c r="Q313" s="65"/>
      <c r="R313" s="65"/>
      <c r="S313" s="65"/>
      <c r="T313" s="66"/>
      <c r="U313" s="35"/>
      <c r="V313" s="35"/>
      <c r="W313" s="35"/>
      <c r="X313" s="35"/>
      <c r="Y313" s="35"/>
      <c r="Z313" s="35"/>
      <c r="AA313" s="35"/>
      <c r="AB313" s="35"/>
      <c r="AC313" s="35"/>
      <c r="AD313" s="35"/>
      <c r="AE313" s="35"/>
      <c r="AT313" s="18" t="s">
        <v>138</v>
      </c>
      <c r="AU313" s="18" t="s">
        <v>84</v>
      </c>
    </row>
    <row r="314" spans="1:65" s="2" customFormat="1" ht="10">
      <c r="A314" s="35"/>
      <c r="B314" s="36"/>
      <c r="C314" s="37"/>
      <c r="D314" s="192" t="s">
        <v>140</v>
      </c>
      <c r="E314" s="37"/>
      <c r="F314" s="193" t="s">
        <v>410</v>
      </c>
      <c r="G314" s="37"/>
      <c r="H314" s="37"/>
      <c r="I314" s="189"/>
      <c r="J314" s="37"/>
      <c r="K314" s="37"/>
      <c r="L314" s="40"/>
      <c r="M314" s="190"/>
      <c r="N314" s="191"/>
      <c r="O314" s="65"/>
      <c r="P314" s="65"/>
      <c r="Q314" s="65"/>
      <c r="R314" s="65"/>
      <c r="S314" s="65"/>
      <c r="T314" s="66"/>
      <c r="U314" s="35"/>
      <c r="V314" s="35"/>
      <c r="W314" s="35"/>
      <c r="X314" s="35"/>
      <c r="Y314" s="35"/>
      <c r="Z314" s="35"/>
      <c r="AA314" s="35"/>
      <c r="AB314" s="35"/>
      <c r="AC314" s="35"/>
      <c r="AD314" s="35"/>
      <c r="AE314" s="35"/>
      <c r="AT314" s="18" t="s">
        <v>140</v>
      </c>
      <c r="AU314" s="18" t="s">
        <v>84</v>
      </c>
    </row>
    <row r="315" spans="1:65" s="13" customFormat="1" ht="30">
      <c r="B315" s="194"/>
      <c r="C315" s="195"/>
      <c r="D315" s="187" t="s">
        <v>142</v>
      </c>
      <c r="E315" s="196" t="s">
        <v>19</v>
      </c>
      <c r="F315" s="197" t="s">
        <v>157</v>
      </c>
      <c r="G315" s="195"/>
      <c r="H315" s="196" t="s">
        <v>19</v>
      </c>
      <c r="I315" s="198"/>
      <c r="J315" s="195"/>
      <c r="K315" s="195"/>
      <c r="L315" s="199"/>
      <c r="M315" s="200"/>
      <c r="N315" s="201"/>
      <c r="O315" s="201"/>
      <c r="P315" s="201"/>
      <c r="Q315" s="201"/>
      <c r="R315" s="201"/>
      <c r="S315" s="201"/>
      <c r="T315" s="202"/>
      <c r="AT315" s="203" t="s">
        <v>142</v>
      </c>
      <c r="AU315" s="203" t="s">
        <v>84</v>
      </c>
      <c r="AV315" s="13" t="s">
        <v>82</v>
      </c>
      <c r="AW315" s="13" t="s">
        <v>35</v>
      </c>
      <c r="AX315" s="13" t="s">
        <v>74</v>
      </c>
      <c r="AY315" s="203" t="s">
        <v>130</v>
      </c>
    </row>
    <row r="316" spans="1:65" s="14" customFormat="1" ht="20">
      <c r="B316" s="204"/>
      <c r="C316" s="205"/>
      <c r="D316" s="187" t="s">
        <v>142</v>
      </c>
      <c r="E316" s="206" t="s">
        <v>19</v>
      </c>
      <c r="F316" s="207" t="s">
        <v>411</v>
      </c>
      <c r="G316" s="205"/>
      <c r="H316" s="208">
        <v>90</v>
      </c>
      <c r="I316" s="209"/>
      <c r="J316" s="205"/>
      <c r="K316" s="205"/>
      <c r="L316" s="210"/>
      <c r="M316" s="211"/>
      <c r="N316" s="212"/>
      <c r="O316" s="212"/>
      <c r="P316" s="212"/>
      <c r="Q316" s="212"/>
      <c r="R316" s="212"/>
      <c r="S316" s="212"/>
      <c r="T316" s="213"/>
      <c r="AT316" s="214" t="s">
        <v>142</v>
      </c>
      <c r="AU316" s="214" t="s">
        <v>84</v>
      </c>
      <c r="AV316" s="14" t="s">
        <v>84</v>
      </c>
      <c r="AW316" s="14" t="s">
        <v>35</v>
      </c>
      <c r="AX316" s="14" t="s">
        <v>74</v>
      </c>
      <c r="AY316" s="214" t="s">
        <v>130</v>
      </c>
    </row>
    <row r="317" spans="1:65" s="15" customFormat="1" ht="10">
      <c r="B317" s="215"/>
      <c r="C317" s="216"/>
      <c r="D317" s="187" t="s">
        <v>142</v>
      </c>
      <c r="E317" s="217" t="s">
        <v>19</v>
      </c>
      <c r="F317" s="218" t="s">
        <v>145</v>
      </c>
      <c r="G317" s="216"/>
      <c r="H317" s="219">
        <v>90</v>
      </c>
      <c r="I317" s="220"/>
      <c r="J317" s="216"/>
      <c r="K317" s="216"/>
      <c r="L317" s="221"/>
      <c r="M317" s="222"/>
      <c r="N317" s="223"/>
      <c r="O317" s="223"/>
      <c r="P317" s="223"/>
      <c r="Q317" s="223"/>
      <c r="R317" s="223"/>
      <c r="S317" s="223"/>
      <c r="T317" s="224"/>
      <c r="AT317" s="225" t="s">
        <v>142</v>
      </c>
      <c r="AU317" s="225" t="s">
        <v>84</v>
      </c>
      <c r="AV317" s="15" t="s">
        <v>137</v>
      </c>
      <c r="AW317" s="15" t="s">
        <v>35</v>
      </c>
      <c r="AX317" s="15" t="s">
        <v>82</v>
      </c>
      <c r="AY317" s="225" t="s">
        <v>130</v>
      </c>
    </row>
    <row r="318" spans="1:65" s="12" customFormat="1" ht="22.75" customHeight="1">
      <c r="B318" s="158"/>
      <c r="C318" s="159"/>
      <c r="D318" s="160" t="s">
        <v>73</v>
      </c>
      <c r="E318" s="172" t="s">
        <v>151</v>
      </c>
      <c r="F318" s="172" t="s">
        <v>412</v>
      </c>
      <c r="G318" s="159"/>
      <c r="H318" s="159"/>
      <c r="I318" s="162"/>
      <c r="J318" s="173">
        <f>BK318</f>
        <v>0</v>
      </c>
      <c r="K318" s="159"/>
      <c r="L318" s="164"/>
      <c r="M318" s="165"/>
      <c r="N318" s="166"/>
      <c r="O318" s="166"/>
      <c r="P318" s="167">
        <f>SUM(P319:P422)</f>
        <v>0</v>
      </c>
      <c r="Q318" s="166"/>
      <c r="R318" s="167">
        <f>SUM(R319:R422)</f>
        <v>118.00373522</v>
      </c>
      <c r="S318" s="166"/>
      <c r="T318" s="168">
        <f>SUM(T319:T422)</f>
        <v>0</v>
      </c>
      <c r="AR318" s="169" t="s">
        <v>82</v>
      </c>
      <c r="AT318" s="170" t="s">
        <v>73</v>
      </c>
      <c r="AU318" s="170" t="s">
        <v>82</v>
      </c>
      <c r="AY318" s="169" t="s">
        <v>130</v>
      </c>
      <c r="BK318" s="171">
        <f>SUM(BK319:BK422)</f>
        <v>0</v>
      </c>
    </row>
    <row r="319" spans="1:65" s="2" customFormat="1" ht="24.15" customHeight="1">
      <c r="A319" s="35"/>
      <c r="B319" s="36"/>
      <c r="C319" s="174" t="s">
        <v>326</v>
      </c>
      <c r="D319" s="174" t="s">
        <v>132</v>
      </c>
      <c r="E319" s="175" t="s">
        <v>413</v>
      </c>
      <c r="F319" s="176" t="s">
        <v>414</v>
      </c>
      <c r="G319" s="177" t="s">
        <v>218</v>
      </c>
      <c r="H319" s="178">
        <v>0.64800000000000002</v>
      </c>
      <c r="I319" s="179"/>
      <c r="J319" s="180">
        <f>ROUND(I319*H319,2)</f>
        <v>0</v>
      </c>
      <c r="K319" s="176" t="s">
        <v>136</v>
      </c>
      <c r="L319" s="40"/>
      <c r="M319" s="181" t="s">
        <v>19</v>
      </c>
      <c r="N319" s="182" t="s">
        <v>45</v>
      </c>
      <c r="O319" s="65"/>
      <c r="P319" s="183">
        <f>O319*H319</f>
        <v>0</v>
      </c>
      <c r="Q319" s="183">
        <v>3.6889999999999999E-2</v>
      </c>
      <c r="R319" s="183">
        <f>Q319*H319</f>
        <v>2.3904720000000001E-2</v>
      </c>
      <c r="S319" s="183">
        <v>0</v>
      </c>
      <c r="T319" s="184">
        <f>S319*H319</f>
        <v>0</v>
      </c>
      <c r="U319" s="35"/>
      <c r="V319" s="35"/>
      <c r="W319" s="35"/>
      <c r="X319" s="35"/>
      <c r="Y319" s="35"/>
      <c r="Z319" s="35"/>
      <c r="AA319" s="35"/>
      <c r="AB319" s="35"/>
      <c r="AC319" s="35"/>
      <c r="AD319" s="35"/>
      <c r="AE319" s="35"/>
      <c r="AR319" s="185" t="s">
        <v>137</v>
      </c>
      <c r="AT319" s="185" t="s">
        <v>132</v>
      </c>
      <c r="AU319" s="185" t="s">
        <v>84</v>
      </c>
      <c r="AY319" s="18" t="s">
        <v>130</v>
      </c>
      <c r="BE319" s="186">
        <f>IF(N319="základní",J319,0)</f>
        <v>0</v>
      </c>
      <c r="BF319" s="186">
        <f>IF(N319="snížená",J319,0)</f>
        <v>0</v>
      </c>
      <c r="BG319" s="186">
        <f>IF(N319="zákl. přenesená",J319,0)</f>
        <v>0</v>
      </c>
      <c r="BH319" s="186">
        <f>IF(N319="sníž. přenesená",J319,0)</f>
        <v>0</v>
      </c>
      <c r="BI319" s="186">
        <f>IF(N319="nulová",J319,0)</f>
        <v>0</v>
      </c>
      <c r="BJ319" s="18" t="s">
        <v>82</v>
      </c>
      <c r="BK319" s="186">
        <f>ROUND(I319*H319,2)</f>
        <v>0</v>
      </c>
      <c r="BL319" s="18" t="s">
        <v>137</v>
      </c>
      <c r="BM319" s="185" t="s">
        <v>415</v>
      </c>
    </row>
    <row r="320" spans="1:65" s="2" customFormat="1" ht="10">
      <c r="A320" s="35"/>
      <c r="B320" s="36"/>
      <c r="C320" s="37"/>
      <c r="D320" s="187" t="s">
        <v>138</v>
      </c>
      <c r="E320" s="37"/>
      <c r="F320" s="188" t="s">
        <v>414</v>
      </c>
      <c r="G320" s="37"/>
      <c r="H320" s="37"/>
      <c r="I320" s="189"/>
      <c r="J320" s="37"/>
      <c r="K320" s="37"/>
      <c r="L320" s="40"/>
      <c r="M320" s="190"/>
      <c r="N320" s="191"/>
      <c r="O320" s="65"/>
      <c r="P320" s="65"/>
      <c r="Q320" s="65"/>
      <c r="R320" s="65"/>
      <c r="S320" s="65"/>
      <c r="T320" s="66"/>
      <c r="U320" s="35"/>
      <c r="V320" s="35"/>
      <c r="W320" s="35"/>
      <c r="X320" s="35"/>
      <c r="Y320" s="35"/>
      <c r="Z320" s="35"/>
      <c r="AA320" s="35"/>
      <c r="AB320" s="35"/>
      <c r="AC320" s="35"/>
      <c r="AD320" s="35"/>
      <c r="AE320" s="35"/>
      <c r="AT320" s="18" t="s">
        <v>138</v>
      </c>
      <c r="AU320" s="18" t="s">
        <v>84</v>
      </c>
    </row>
    <row r="321" spans="1:65" s="2" customFormat="1" ht="10">
      <c r="A321" s="35"/>
      <c r="B321" s="36"/>
      <c r="C321" s="37"/>
      <c r="D321" s="192" t="s">
        <v>140</v>
      </c>
      <c r="E321" s="37"/>
      <c r="F321" s="193" t="s">
        <v>416</v>
      </c>
      <c r="G321" s="37"/>
      <c r="H321" s="37"/>
      <c r="I321" s="189"/>
      <c r="J321" s="37"/>
      <c r="K321" s="37"/>
      <c r="L321" s="40"/>
      <c r="M321" s="190"/>
      <c r="N321" s="191"/>
      <c r="O321" s="65"/>
      <c r="P321" s="65"/>
      <c r="Q321" s="65"/>
      <c r="R321" s="65"/>
      <c r="S321" s="65"/>
      <c r="T321" s="66"/>
      <c r="U321" s="35"/>
      <c r="V321" s="35"/>
      <c r="W321" s="35"/>
      <c r="X321" s="35"/>
      <c r="Y321" s="35"/>
      <c r="Z321" s="35"/>
      <c r="AA321" s="35"/>
      <c r="AB321" s="35"/>
      <c r="AC321" s="35"/>
      <c r="AD321" s="35"/>
      <c r="AE321" s="35"/>
      <c r="AT321" s="18" t="s">
        <v>140</v>
      </c>
      <c r="AU321" s="18" t="s">
        <v>84</v>
      </c>
    </row>
    <row r="322" spans="1:65" s="14" customFormat="1" ht="20">
      <c r="B322" s="204"/>
      <c r="C322" s="205"/>
      <c r="D322" s="187" t="s">
        <v>142</v>
      </c>
      <c r="E322" s="206" t="s">
        <v>19</v>
      </c>
      <c r="F322" s="207" t="s">
        <v>417</v>
      </c>
      <c r="G322" s="205"/>
      <c r="H322" s="208">
        <v>0.64800000000000002</v>
      </c>
      <c r="I322" s="209"/>
      <c r="J322" s="205"/>
      <c r="K322" s="205"/>
      <c r="L322" s="210"/>
      <c r="M322" s="211"/>
      <c r="N322" s="212"/>
      <c r="O322" s="212"/>
      <c r="P322" s="212"/>
      <c r="Q322" s="212"/>
      <c r="R322" s="212"/>
      <c r="S322" s="212"/>
      <c r="T322" s="213"/>
      <c r="AT322" s="214" t="s">
        <v>142</v>
      </c>
      <c r="AU322" s="214" t="s">
        <v>84</v>
      </c>
      <c r="AV322" s="14" t="s">
        <v>84</v>
      </c>
      <c r="AW322" s="14" t="s">
        <v>35</v>
      </c>
      <c r="AX322" s="14" t="s">
        <v>74</v>
      </c>
      <c r="AY322" s="214" t="s">
        <v>130</v>
      </c>
    </row>
    <row r="323" spans="1:65" s="15" customFormat="1" ht="10">
      <c r="B323" s="215"/>
      <c r="C323" s="216"/>
      <c r="D323" s="187" t="s">
        <v>142</v>
      </c>
      <c r="E323" s="217" t="s">
        <v>19</v>
      </c>
      <c r="F323" s="218" t="s">
        <v>145</v>
      </c>
      <c r="G323" s="216"/>
      <c r="H323" s="219">
        <v>0.64800000000000002</v>
      </c>
      <c r="I323" s="220"/>
      <c r="J323" s="216"/>
      <c r="K323" s="216"/>
      <c r="L323" s="221"/>
      <c r="M323" s="222"/>
      <c r="N323" s="223"/>
      <c r="O323" s="223"/>
      <c r="P323" s="223"/>
      <c r="Q323" s="223"/>
      <c r="R323" s="223"/>
      <c r="S323" s="223"/>
      <c r="T323" s="224"/>
      <c r="AT323" s="225" t="s">
        <v>142</v>
      </c>
      <c r="AU323" s="225" t="s">
        <v>84</v>
      </c>
      <c r="AV323" s="15" t="s">
        <v>137</v>
      </c>
      <c r="AW323" s="15" t="s">
        <v>35</v>
      </c>
      <c r="AX323" s="15" t="s">
        <v>82</v>
      </c>
      <c r="AY323" s="225" t="s">
        <v>130</v>
      </c>
    </row>
    <row r="324" spans="1:65" s="2" customFormat="1" ht="24.15" customHeight="1">
      <c r="A324" s="35"/>
      <c r="B324" s="36"/>
      <c r="C324" s="226" t="s">
        <v>418</v>
      </c>
      <c r="D324" s="226" t="s">
        <v>188</v>
      </c>
      <c r="E324" s="227" t="s">
        <v>419</v>
      </c>
      <c r="F324" s="228" t="s">
        <v>420</v>
      </c>
      <c r="G324" s="229" t="s">
        <v>135</v>
      </c>
      <c r="H324" s="230">
        <v>4.32</v>
      </c>
      <c r="I324" s="231"/>
      <c r="J324" s="232">
        <f>ROUND(I324*H324,2)</f>
        <v>0</v>
      </c>
      <c r="K324" s="228" t="s">
        <v>421</v>
      </c>
      <c r="L324" s="233"/>
      <c r="M324" s="234" t="s">
        <v>19</v>
      </c>
      <c r="N324" s="235" t="s">
        <v>45</v>
      </c>
      <c r="O324" s="65"/>
      <c r="P324" s="183">
        <f>O324*H324</f>
        <v>0</v>
      </c>
      <c r="Q324" s="183">
        <v>0.13500000000000001</v>
      </c>
      <c r="R324" s="183">
        <f>Q324*H324</f>
        <v>0.58320000000000005</v>
      </c>
      <c r="S324" s="183">
        <v>0</v>
      </c>
      <c r="T324" s="184">
        <f>S324*H324</f>
        <v>0</v>
      </c>
      <c r="U324" s="35"/>
      <c r="V324" s="35"/>
      <c r="W324" s="35"/>
      <c r="X324" s="35"/>
      <c r="Y324" s="35"/>
      <c r="Z324" s="35"/>
      <c r="AA324" s="35"/>
      <c r="AB324" s="35"/>
      <c r="AC324" s="35"/>
      <c r="AD324" s="35"/>
      <c r="AE324" s="35"/>
      <c r="AR324" s="185" t="s">
        <v>187</v>
      </c>
      <c r="AT324" s="185" t="s">
        <v>188</v>
      </c>
      <c r="AU324" s="185" t="s">
        <v>84</v>
      </c>
      <c r="AY324" s="18" t="s">
        <v>130</v>
      </c>
      <c r="BE324" s="186">
        <f>IF(N324="základní",J324,0)</f>
        <v>0</v>
      </c>
      <c r="BF324" s="186">
        <f>IF(N324="snížená",J324,0)</f>
        <v>0</v>
      </c>
      <c r="BG324" s="186">
        <f>IF(N324="zákl. přenesená",J324,0)</f>
        <v>0</v>
      </c>
      <c r="BH324" s="186">
        <f>IF(N324="sníž. přenesená",J324,0)</f>
        <v>0</v>
      </c>
      <c r="BI324" s="186">
        <f>IF(N324="nulová",J324,0)</f>
        <v>0</v>
      </c>
      <c r="BJ324" s="18" t="s">
        <v>82</v>
      </c>
      <c r="BK324" s="186">
        <f>ROUND(I324*H324,2)</f>
        <v>0</v>
      </c>
      <c r="BL324" s="18" t="s">
        <v>137</v>
      </c>
      <c r="BM324" s="185" t="s">
        <v>422</v>
      </c>
    </row>
    <row r="325" spans="1:65" s="2" customFormat="1" ht="10">
      <c r="A325" s="35"/>
      <c r="B325" s="36"/>
      <c r="C325" s="37"/>
      <c r="D325" s="187" t="s">
        <v>138</v>
      </c>
      <c r="E325" s="37"/>
      <c r="F325" s="188" t="s">
        <v>420</v>
      </c>
      <c r="G325" s="37"/>
      <c r="H325" s="37"/>
      <c r="I325" s="189"/>
      <c r="J325" s="37"/>
      <c r="K325" s="37"/>
      <c r="L325" s="40"/>
      <c r="M325" s="190"/>
      <c r="N325" s="191"/>
      <c r="O325" s="65"/>
      <c r="P325" s="65"/>
      <c r="Q325" s="65"/>
      <c r="R325" s="65"/>
      <c r="S325" s="65"/>
      <c r="T325" s="66"/>
      <c r="U325" s="35"/>
      <c r="V325" s="35"/>
      <c r="W325" s="35"/>
      <c r="X325" s="35"/>
      <c r="Y325" s="35"/>
      <c r="Z325" s="35"/>
      <c r="AA325" s="35"/>
      <c r="AB325" s="35"/>
      <c r="AC325" s="35"/>
      <c r="AD325" s="35"/>
      <c r="AE325" s="35"/>
      <c r="AT325" s="18" t="s">
        <v>138</v>
      </c>
      <c r="AU325" s="18" t="s">
        <v>84</v>
      </c>
    </row>
    <row r="326" spans="1:65" s="14" customFormat="1" ht="10">
      <c r="B326" s="204"/>
      <c r="C326" s="205"/>
      <c r="D326" s="187" t="s">
        <v>142</v>
      </c>
      <c r="E326" s="206" t="s">
        <v>19</v>
      </c>
      <c r="F326" s="207" t="s">
        <v>423</v>
      </c>
      <c r="G326" s="205"/>
      <c r="H326" s="208">
        <v>4.32</v>
      </c>
      <c r="I326" s="209"/>
      <c r="J326" s="205"/>
      <c r="K326" s="205"/>
      <c r="L326" s="210"/>
      <c r="M326" s="211"/>
      <c r="N326" s="212"/>
      <c r="O326" s="212"/>
      <c r="P326" s="212"/>
      <c r="Q326" s="212"/>
      <c r="R326" s="212"/>
      <c r="S326" s="212"/>
      <c r="T326" s="213"/>
      <c r="AT326" s="214" t="s">
        <v>142</v>
      </c>
      <c r="AU326" s="214" t="s">
        <v>84</v>
      </c>
      <c r="AV326" s="14" t="s">
        <v>84</v>
      </c>
      <c r="AW326" s="14" t="s">
        <v>35</v>
      </c>
      <c r="AX326" s="14" t="s">
        <v>82</v>
      </c>
      <c r="AY326" s="214" t="s">
        <v>130</v>
      </c>
    </row>
    <row r="327" spans="1:65" s="2" customFormat="1" ht="16.5" customHeight="1">
      <c r="A327" s="35"/>
      <c r="B327" s="36"/>
      <c r="C327" s="174" t="s">
        <v>331</v>
      </c>
      <c r="D327" s="174" t="s">
        <v>132</v>
      </c>
      <c r="E327" s="175" t="s">
        <v>424</v>
      </c>
      <c r="F327" s="176" t="s">
        <v>425</v>
      </c>
      <c r="G327" s="177" t="s">
        <v>135</v>
      </c>
      <c r="H327" s="178">
        <v>33.795000000000002</v>
      </c>
      <c r="I327" s="179"/>
      <c r="J327" s="180">
        <f>ROUND(I327*H327,2)</f>
        <v>0</v>
      </c>
      <c r="K327" s="176" t="s">
        <v>136</v>
      </c>
      <c r="L327" s="40"/>
      <c r="M327" s="181" t="s">
        <v>19</v>
      </c>
      <c r="N327" s="182" t="s">
        <v>45</v>
      </c>
      <c r="O327" s="65"/>
      <c r="P327" s="183">
        <f>O327*H327</f>
        <v>0</v>
      </c>
      <c r="Q327" s="183">
        <v>4.1739999999999999E-2</v>
      </c>
      <c r="R327" s="183">
        <f>Q327*H327</f>
        <v>1.4106033</v>
      </c>
      <c r="S327" s="183">
        <v>0</v>
      </c>
      <c r="T327" s="184">
        <f>S327*H327</f>
        <v>0</v>
      </c>
      <c r="U327" s="35"/>
      <c r="V327" s="35"/>
      <c r="W327" s="35"/>
      <c r="X327" s="35"/>
      <c r="Y327" s="35"/>
      <c r="Z327" s="35"/>
      <c r="AA327" s="35"/>
      <c r="AB327" s="35"/>
      <c r="AC327" s="35"/>
      <c r="AD327" s="35"/>
      <c r="AE327" s="35"/>
      <c r="AR327" s="185" t="s">
        <v>137</v>
      </c>
      <c r="AT327" s="185" t="s">
        <v>132</v>
      </c>
      <c r="AU327" s="185" t="s">
        <v>84</v>
      </c>
      <c r="AY327" s="18" t="s">
        <v>130</v>
      </c>
      <c r="BE327" s="186">
        <f>IF(N327="základní",J327,0)</f>
        <v>0</v>
      </c>
      <c r="BF327" s="186">
        <f>IF(N327="snížená",J327,0)</f>
        <v>0</v>
      </c>
      <c r="BG327" s="186">
        <f>IF(N327="zákl. přenesená",J327,0)</f>
        <v>0</v>
      </c>
      <c r="BH327" s="186">
        <f>IF(N327="sníž. přenesená",J327,0)</f>
        <v>0</v>
      </c>
      <c r="BI327" s="186">
        <f>IF(N327="nulová",J327,0)</f>
        <v>0</v>
      </c>
      <c r="BJ327" s="18" t="s">
        <v>82</v>
      </c>
      <c r="BK327" s="186">
        <f>ROUND(I327*H327,2)</f>
        <v>0</v>
      </c>
      <c r="BL327" s="18" t="s">
        <v>137</v>
      </c>
      <c r="BM327" s="185" t="s">
        <v>426</v>
      </c>
    </row>
    <row r="328" spans="1:65" s="2" customFormat="1" ht="10">
      <c r="A328" s="35"/>
      <c r="B328" s="36"/>
      <c r="C328" s="37"/>
      <c r="D328" s="187" t="s">
        <v>138</v>
      </c>
      <c r="E328" s="37"/>
      <c r="F328" s="188" t="s">
        <v>427</v>
      </c>
      <c r="G328" s="37"/>
      <c r="H328" s="37"/>
      <c r="I328" s="189"/>
      <c r="J328" s="37"/>
      <c r="K328" s="37"/>
      <c r="L328" s="40"/>
      <c r="M328" s="190"/>
      <c r="N328" s="191"/>
      <c r="O328" s="65"/>
      <c r="P328" s="65"/>
      <c r="Q328" s="65"/>
      <c r="R328" s="65"/>
      <c r="S328" s="65"/>
      <c r="T328" s="66"/>
      <c r="U328" s="35"/>
      <c r="V328" s="35"/>
      <c r="W328" s="35"/>
      <c r="X328" s="35"/>
      <c r="Y328" s="35"/>
      <c r="Z328" s="35"/>
      <c r="AA328" s="35"/>
      <c r="AB328" s="35"/>
      <c r="AC328" s="35"/>
      <c r="AD328" s="35"/>
      <c r="AE328" s="35"/>
      <c r="AT328" s="18" t="s">
        <v>138</v>
      </c>
      <c r="AU328" s="18" t="s">
        <v>84</v>
      </c>
    </row>
    <row r="329" spans="1:65" s="2" customFormat="1" ht="10">
      <c r="A329" s="35"/>
      <c r="B329" s="36"/>
      <c r="C329" s="37"/>
      <c r="D329" s="192" t="s">
        <v>140</v>
      </c>
      <c r="E329" s="37"/>
      <c r="F329" s="193" t="s">
        <v>428</v>
      </c>
      <c r="G329" s="37"/>
      <c r="H329" s="37"/>
      <c r="I329" s="189"/>
      <c r="J329" s="37"/>
      <c r="K329" s="37"/>
      <c r="L329" s="40"/>
      <c r="M329" s="190"/>
      <c r="N329" s="191"/>
      <c r="O329" s="65"/>
      <c r="P329" s="65"/>
      <c r="Q329" s="65"/>
      <c r="R329" s="65"/>
      <c r="S329" s="65"/>
      <c r="T329" s="66"/>
      <c r="U329" s="35"/>
      <c r="V329" s="35"/>
      <c r="W329" s="35"/>
      <c r="X329" s="35"/>
      <c r="Y329" s="35"/>
      <c r="Z329" s="35"/>
      <c r="AA329" s="35"/>
      <c r="AB329" s="35"/>
      <c r="AC329" s="35"/>
      <c r="AD329" s="35"/>
      <c r="AE329" s="35"/>
      <c r="AT329" s="18" t="s">
        <v>140</v>
      </c>
      <c r="AU329" s="18" t="s">
        <v>84</v>
      </c>
    </row>
    <row r="330" spans="1:65" s="14" customFormat="1" ht="20">
      <c r="B330" s="204"/>
      <c r="C330" s="205"/>
      <c r="D330" s="187" t="s">
        <v>142</v>
      </c>
      <c r="E330" s="206" t="s">
        <v>19</v>
      </c>
      <c r="F330" s="207" t="s">
        <v>429</v>
      </c>
      <c r="G330" s="205"/>
      <c r="H330" s="208">
        <v>13.946999999999999</v>
      </c>
      <c r="I330" s="209"/>
      <c r="J330" s="205"/>
      <c r="K330" s="205"/>
      <c r="L330" s="210"/>
      <c r="M330" s="211"/>
      <c r="N330" s="212"/>
      <c r="O330" s="212"/>
      <c r="P330" s="212"/>
      <c r="Q330" s="212"/>
      <c r="R330" s="212"/>
      <c r="S330" s="212"/>
      <c r="T330" s="213"/>
      <c r="AT330" s="214" t="s">
        <v>142</v>
      </c>
      <c r="AU330" s="214" t="s">
        <v>84</v>
      </c>
      <c r="AV330" s="14" t="s">
        <v>84</v>
      </c>
      <c r="AW330" s="14" t="s">
        <v>35</v>
      </c>
      <c r="AX330" s="14" t="s">
        <v>74</v>
      </c>
      <c r="AY330" s="214" t="s">
        <v>130</v>
      </c>
    </row>
    <row r="331" spans="1:65" s="14" customFormat="1" ht="20">
      <c r="B331" s="204"/>
      <c r="C331" s="205"/>
      <c r="D331" s="187" t="s">
        <v>142</v>
      </c>
      <c r="E331" s="206" t="s">
        <v>19</v>
      </c>
      <c r="F331" s="207" t="s">
        <v>430</v>
      </c>
      <c r="G331" s="205"/>
      <c r="H331" s="208">
        <v>17.04</v>
      </c>
      <c r="I331" s="209"/>
      <c r="J331" s="205"/>
      <c r="K331" s="205"/>
      <c r="L331" s="210"/>
      <c r="M331" s="211"/>
      <c r="N331" s="212"/>
      <c r="O331" s="212"/>
      <c r="P331" s="212"/>
      <c r="Q331" s="212"/>
      <c r="R331" s="212"/>
      <c r="S331" s="212"/>
      <c r="T331" s="213"/>
      <c r="AT331" s="214" t="s">
        <v>142</v>
      </c>
      <c r="AU331" s="214" t="s">
        <v>84</v>
      </c>
      <c r="AV331" s="14" t="s">
        <v>84</v>
      </c>
      <c r="AW331" s="14" t="s">
        <v>35</v>
      </c>
      <c r="AX331" s="14" t="s">
        <v>74</v>
      </c>
      <c r="AY331" s="214" t="s">
        <v>130</v>
      </c>
    </row>
    <row r="332" spans="1:65" s="14" customFormat="1" ht="30">
      <c r="B332" s="204"/>
      <c r="C332" s="205"/>
      <c r="D332" s="187" t="s">
        <v>142</v>
      </c>
      <c r="E332" s="206" t="s">
        <v>19</v>
      </c>
      <c r="F332" s="207" t="s">
        <v>431</v>
      </c>
      <c r="G332" s="205"/>
      <c r="H332" s="208">
        <v>2.8079999999999998</v>
      </c>
      <c r="I332" s="209"/>
      <c r="J332" s="205"/>
      <c r="K332" s="205"/>
      <c r="L332" s="210"/>
      <c r="M332" s="211"/>
      <c r="N332" s="212"/>
      <c r="O332" s="212"/>
      <c r="P332" s="212"/>
      <c r="Q332" s="212"/>
      <c r="R332" s="212"/>
      <c r="S332" s="212"/>
      <c r="T332" s="213"/>
      <c r="AT332" s="214" t="s">
        <v>142</v>
      </c>
      <c r="AU332" s="214" t="s">
        <v>84</v>
      </c>
      <c r="AV332" s="14" t="s">
        <v>84</v>
      </c>
      <c r="AW332" s="14" t="s">
        <v>35</v>
      </c>
      <c r="AX332" s="14" t="s">
        <v>74</v>
      </c>
      <c r="AY332" s="214" t="s">
        <v>130</v>
      </c>
    </row>
    <row r="333" spans="1:65" s="15" customFormat="1" ht="10">
      <c r="B333" s="215"/>
      <c r="C333" s="216"/>
      <c r="D333" s="187" t="s">
        <v>142</v>
      </c>
      <c r="E333" s="217" t="s">
        <v>19</v>
      </c>
      <c r="F333" s="218" t="s">
        <v>145</v>
      </c>
      <c r="G333" s="216"/>
      <c r="H333" s="219">
        <v>33.795000000000002</v>
      </c>
      <c r="I333" s="220"/>
      <c r="J333" s="216"/>
      <c r="K333" s="216"/>
      <c r="L333" s="221"/>
      <c r="M333" s="222"/>
      <c r="N333" s="223"/>
      <c r="O333" s="223"/>
      <c r="P333" s="223"/>
      <c r="Q333" s="223"/>
      <c r="R333" s="223"/>
      <c r="S333" s="223"/>
      <c r="T333" s="224"/>
      <c r="AT333" s="225" t="s">
        <v>142</v>
      </c>
      <c r="AU333" s="225" t="s">
        <v>84</v>
      </c>
      <c r="AV333" s="15" t="s">
        <v>137</v>
      </c>
      <c r="AW333" s="15" t="s">
        <v>35</v>
      </c>
      <c r="AX333" s="15" t="s">
        <v>82</v>
      </c>
      <c r="AY333" s="225" t="s">
        <v>130</v>
      </c>
    </row>
    <row r="334" spans="1:65" s="2" customFormat="1" ht="16.5" customHeight="1">
      <c r="A334" s="35"/>
      <c r="B334" s="36"/>
      <c r="C334" s="174" t="s">
        <v>432</v>
      </c>
      <c r="D334" s="174" t="s">
        <v>132</v>
      </c>
      <c r="E334" s="175" t="s">
        <v>433</v>
      </c>
      <c r="F334" s="176" t="s">
        <v>434</v>
      </c>
      <c r="G334" s="177" t="s">
        <v>135</v>
      </c>
      <c r="H334" s="178">
        <v>33.795000000000002</v>
      </c>
      <c r="I334" s="179"/>
      <c r="J334" s="180">
        <f>ROUND(I334*H334,2)</f>
        <v>0</v>
      </c>
      <c r="K334" s="176" t="s">
        <v>136</v>
      </c>
      <c r="L334" s="40"/>
      <c r="M334" s="181" t="s">
        <v>19</v>
      </c>
      <c r="N334" s="182" t="s">
        <v>45</v>
      </c>
      <c r="O334" s="65"/>
      <c r="P334" s="183">
        <f>O334*H334</f>
        <v>0</v>
      </c>
      <c r="Q334" s="183">
        <v>2.0000000000000002E-5</v>
      </c>
      <c r="R334" s="183">
        <f>Q334*H334</f>
        <v>6.7590000000000011E-4</v>
      </c>
      <c r="S334" s="183">
        <v>0</v>
      </c>
      <c r="T334" s="184">
        <f>S334*H334</f>
        <v>0</v>
      </c>
      <c r="U334" s="35"/>
      <c r="V334" s="35"/>
      <c r="W334" s="35"/>
      <c r="X334" s="35"/>
      <c r="Y334" s="35"/>
      <c r="Z334" s="35"/>
      <c r="AA334" s="35"/>
      <c r="AB334" s="35"/>
      <c r="AC334" s="35"/>
      <c r="AD334" s="35"/>
      <c r="AE334" s="35"/>
      <c r="AR334" s="185" t="s">
        <v>137</v>
      </c>
      <c r="AT334" s="185" t="s">
        <v>132</v>
      </c>
      <c r="AU334" s="185" t="s">
        <v>84</v>
      </c>
      <c r="AY334" s="18" t="s">
        <v>130</v>
      </c>
      <c r="BE334" s="186">
        <f>IF(N334="základní",J334,0)</f>
        <v>0</v>
      </c>
      <c r="BF334" s="186">
        <f>IF(N334="snížená",J334,0)</f>
        <v>0</v>
      </c>
      <c r="BG334" s="186">
        <f>IF(N334="zákl. přenesená",J334,0)</f>
        <v>0</v>
      </c>
      <c r="BH334" s="186">
        <f>IF(N334="sníž. přenesená",J334,0)</f>
        <v>0</v>
      </c>
      <c r="BI334" s="186">
        <f>IF(N334="nulová",J334,0)</f>
        <v>0</v>
      </c>
      <c r="BJ334" s="18" t="s">
        <v>82</v>
      </c>
      <c r="BK334" s="186">
        <f>ROUND(I334*H334,2)</f>
        <v>0</v>
      </c>
      <c r="BL334" s="18" t="s">
        <v>137</v>
      </c>
      <c r="BM334" s="185" t="s">
        <v>435</v>
      </c>
    </row>
    <row r="335" spans="1:65" s="2" customFormat="1" ht="10">
      <c r="A335" s="35"/>
      <c r="B335" s="36"/>
      <c r="C335" s="37"/>
      <c r="D335" s="187" t="s">
        <v>138</v>
      </c>
      <c r="E335" s="37"/>
      <c r="F335" s="188" t="s">
        <v>436</v>
      </c>
      <c r="G335" s="37"/>
      <c r="H335" s="37"/>
      <c r="I335" s="189"/>
      <c r="J335" s="37"/>
      <c r="K335" s="37"/>
      <c r="L335" s="40"/>
      <c r="M335" s="190"/>
      <c r="N335" s="191"/>
      <c r="O335" s="65"/>
      <c r="P335" s="65"/>
      <c r="Q335" s="65"/>
      <c r="R335" s="65"/>
      <c r="S335" s="65"/>
      <c r="T335" s="66"/>
      <c r="U335" s="35"/>
      <c r="V335" s="35"/>
      <c r="W335" s="35"/>
      <c r="X335" s="35"/>
      <c r="Y335" s="35"/>
      <c r="Z335" s="35"/>
      <c r="AA335" s="35"/>
      <c r="AB335" s="35"/>
      <c r="AC335" s="35"/>
      <c r="AD335" s="35"/>
      <c r="AE335" s="35"/>
      <c r="AT335" s="18" t="s">
        <v>138</v>
      </c>
      <c r="AU335" s="18" t="s">
        <v>84</v>
      </c>
    </row>
    <row r="336" spans="1:65" s="2" customFormat="1" ht="10">
      <c r="A336" s="35"/>
      <c r="B336" s="36"/>
      <c r="C336" s="37"/>
      <c r="D336" s="192" t="s">
        <v>140</v>
      </c>
      <c r="E336" s="37"/>
      <c r="F336" s="193" t="s">
        <v>437</v>
      </c>
      <c r="G336" s="37"/>
      <c r="H336" s="37"/>
      <c r="I336" s="189"/>
      <c r="J336" s="37"/>
      <c r="K336" s="37"/>
      <c r="L336" s="40"/>
      <c r="M336" s="190"/>
      <c r="N336" s="191"/>
      <c r="O336" s="65"/>
      <c r="P336" s="65"/>
      <c r="Q336" s="65"/>
      <c r="R336" s="65"/>
      <c r="S336" s="65"/>
      <c r="T336" s="66"/>
      <c r="U336" s="35"/>
      <c r="V336" s="35"/>
      <c r="W336" s="35"/>
      <c r="X336" s="35"/>
      <c r="Y336" s="35"/>
      <c r="Z336" s="35"/>
      <c r="AA336" s="35"/>
      <c r="AB336" s="35"/>
      <c r="AC336" s="35"/>
      <c r="AD336" s="35"/>
      <c r="AE336" s="35"/>
      <c r="AT336" s="18" t="s">
        <v>140</v>
      </c>
      <c r="AU336" s="18" t="s">
        <v>84</v>
      </c>
    </row>
    <row r="337" spans="1:65" s="2" customFormat="1" ht="16.5" customHeight="1">
      <c r="A337" s="35"/>
      <c r="B337" s="36"/>
      <c r="C337" s="174" t="s">
        <v>336</v>
      </c>
      <c r="D337" s="174" t="s">
        <v>132</v>
      </c>
      <c r="E337" s="175" t="s">
        <v>438</v>
      </c>
      <c r="F337" s="176" t="s">
        <v>439</v>
      </c>
      <c r="G337" s="177" t="s">
        <v>135</v>
      </c>
      <c r="H337" s="178">
        <v>0.19400000000000001</v>
      </c>
      <c r="I337" s="179"/>
      <c r="J337" s="180">
        <f>ROUND(I337*H337,2)</f>
        <v>0</v>
      </c>
      <c r="K337" s="176" t="s">
        <v>136</v>
      </c>
      <c r="L337" s="40"/>
      <c r="M337" s="181" t="s">
        <v>19</v>
      </c>
      <c r="N337" s="182" t="s">
        <v>45</v>
      </c>
      <c r="O337" s="65"/>
      <c r="P337" s="183">
        <f>O337*H337</f>
        <v>0</v>
      </c>
      <c r="Q337" s="183">
        <v>1.8400000000000001E-3</v>
      </c>
      <c r="R337" s="183">
        <f>Q337*H337</f>
        <v>3.5696000000000002E-4</v>
      </c>
      <c r="S337" s="183">
        <v>0</v>
      </c>
      <c r="T337" s="184">
        <f>S337*H337</f>
        <v>0</v>
      </c>
      <c r="U337" s="35"/>
      <c r="V337" s="35"/>
      <c r="W337" s="35"/>
      <c r="X337" s="35"/>
      <c r="Y337" s="35"/>
      <c r="Z337" s="35"/>
      <c r="AA337" s="35"/>
      <c r="AB337" s="35"/>
      <c r="AC337" s="35"/>
      <c r="AD337" s="35"/>
      <c r="AE337" s="35"/>
      <c r="AR337" s="185" t="s">
        <v>137</v>
      </c>
      <c r="AT337" s="185" t="s">
        <v>132</v>
      </c>
      <c r="AU337" s="185" t="s">
        <v>84</v>
      </c>
      <c r="AY337" s="18" t="s">
        <v>130</v>
      </c>
      <c r="BE337" s="186">
        <f>IF(N337="základní",J337,0)</f>
        <v>0</v>
      </c>
      <c r="BF337" s="186">
        <f>IF(N337="snížená",J337,0)</f>
        <v>0</v>
      </c>
      <c r="BG337" s="186">
        <f>IF(N337="zákl. přenesená",J337,0)</f>
        <v>0</v>
      </c>
      <c r="BH337" s="186">
        <f>IF(N337="sníž. přenesená",J337,0)</f>
        <v>0</v>
      </c>
      <c r="BI337" s="186">
        <f>IF(N337="nulová",J337,0)</f>
        <v>0</v>
      </c>
      <c r="BJ337" s="18" t="s">
        <v>82</v>
      </c>
      <c r="BK337" s="186">
        <f>ROUND(I337*H337,2)</f>
        <v>0</v>
      </c>
      <c r="BL337" s="18" t="s">
        <v>137</v>
      </c>
      <c r="BM337" s="185" t="s">
        <v>440</v>
      </c>
    </row>
    <row r="338" spans="1:65" s="2" customFormat="1" ht="10">
      <c r="A338" s="35"/>
      <c r="B338" s="36"/>
      <c r="C338" s="37"/>
      <c r="D338" s="187" t="s">
        <v>138</v>
      </c>
      <c r="E338" s="37"/>
      <c r="F338" s="188" t="s">
        <v>441</v>
      </c>
      <c r="G338" s="37"/>
      <c r="H338" s="37"/>
      <c r="I338" s="189"/>
      <c r="J338" s="37"/>
      <c r="K338" s="37"/>
      <c r="L338" s="40"/>
      <c r="M338" s="190"/>
      <c r="N338" s="191"/>
      <c r="O338" s="65"/>
      <c r="P338" s="65"/>
      <c r="Q338" s="65"/>
      <c r="R338" s="65"/>
      <c r="S338" s="65"/>
      <c r="T338" s="66"/>
      <c r="U338" s="35"/>
      <c r="V338" s="35"/>
      <c r="W338" s="35"/>
      <c r="X338" s="35"/>
      <c r="Y338" s="35"/>
      <c r="Z338" s="35"/>
      <c r="AA338" s="35"/>
      <c r="AB338" s="35"/>
      <c r="AC338" s="35"/>
      <c r="AD338" s="35"/>
      <c r="AE338" s="35"/>
      <c r="AT338" s="18" t="s">
        <v>138</v>
      </c>
      <c r="AU338" s="18" t="s">
        <v>84</v>
      </c>
    </row>
    <row r="339" spans="1:65" s="2" customFormat="1" ht="10">
      <c r="A339" s="35"/>
      <c r="B339" s="36"/>
      <c r="C339" s="37"/>
      <c r="D339" s="192" t="s">
        <v>140</v>
      </c>
      <c r="E339" s="37"/>
      <c r="F339" s="193" t="s">
        <v>442</v>
      </c>
      <c r="G339" s="37"/>
      <c r="H339" s="37"/>
      <c r="I339" s="189"/>
      <c r="J339" s="37"/>
      <c r="K339" s="37"/>
      <c r="L339" s="40"/>
      <c r="M339" s="190"/>
      <c r="N339" s="191"/>
      <c r="O339" s="65"/>
      <c r="P339" s="65"/>
      <c r="Q339" s="65"/>
      <c r="R339" s="65"/>
      <c r="S339" s="65"/>
      <c r="T339" s="66"/>
      <c r="U339" s="35"/>
      <c r="V339" s="35"/>
      <c r="W339" s="35"/>
      <c r="X339" s="35"/>
      <c r="Y339" s="35"/>
      <c r="Z339" s="35"/>
      <c r="AA339" s="35"/>
      <c r="AB339" s="35"/>
      <c r="AC339" s="35"/>
      <c r="AD339" s="35"/>
      <c r="AE339" s="35"/>
      <c r="AT339" s="18" t="s">
        <v>140</v>
      </c>
      <c r="AU339" s="18" t="s">
        <v>84</v>
      </c>
    </row>
    <row r="340" spans="1:65" s="14" customFormat="1" ht="10">
      <c r="B340" s="204"/>
      <c r="C340" s="205"/>
      <c r="D340" s="187" t="s">
        <v>142</v>
      </c>
      <c r="E340" s="206" t="s">
        <v>19</v>
      </c>
      <c r="F340" s="207" t="s">
        <v>443</v>
      </c>
      <c r="G340" s="205"/>
      <c r="H340" s="208">
        <v>0.19400000000000001</v>
      </c>
      <c r="I340" s="209"/>
      <c r="J340" s="205"/>
      <c r="K340" s="205"/>
      <c r="L340" s="210"/>
      <c r="M340" s="211"/>
      <c r="N340" s="212"/>
      <c r="O340" s="212"/>
      <c r="P340" s="212"/>
      <c r="Q340" s="212"/>
      <c r="R340" s="212"/>
      <c r="S340" s="212"/>
      <c r="T340" s="213"/>
      <c r="AT340" s="214" t="s">
        <v>142</v>
      </c>
      <c r="AU340" s="214" t="s">
        <v>84</v>
      </c>
      <c r="AV340" s="14" t="s">
        <v>84</v>
      </c>
      <c r="AW340" s="14" t="s">
        <v>35</v>
      </c>
      <c r="AX340" s="14" t="s">
        <v>82</v>
      </c>
      <c r="AY340" s="214" t="s">
        <v>130</v>
      </c>
    </row>
    <row r="341" spans="1:65" s="2" customFormat="1" ht="16.5" customHeight="1">
      <c r="A341" s="35"/>
      <c r="B341" s="36"/>
      <c r="C341" s="174" t="s">
        <v>444</v>
      </c>
      <c r="D341" s="174" t="s">
        <v>132</v>
      </c>
      <c r="E341" s="175" t="s">
        <v>445</v>
      </c>
      <c r="F341" s="176" t="s">
        <v>446</v>
      </c>
      <c r="G341" s="177" t="s">
        <v>218</v>
      </c>
      <c r="H341" s="178">
        <v>4.5940000000000003</v>
      </c>
      <c r="I341" s="179"/>
      <c r="J341" s="180">
        <f>ROUND(I341*H341,2)</f>
        <v>0</v>
      </c>
      <c r="K341" s="176" t="s">
        <v>136</v>
      </c>
      <c r="L341" s="40"/>
      <c r="M341" s="181" t="s">
        <v>19</v>
      </c>
      <c r="N341" s="182" t="s">
        <v>45</v>
      </c>
      <c r="O341" s="65"/>
      <c r="P341" s="183">
        <f>O341*H341</f>
        <v>0</v>
      </c>
      <c r="Q341" s="183">
        <v>2.5021499999999999</v>
      </c>
      <c r="R341" s="183">
        <f>Q341*H341</f>
        <v>11.4948771</v>
      </c>
      <c r="S341" s="183">
        <v>0</v>
      </c>
      <c r="T341" s="184">
        <f>S341*H341</f>
        <v>0</v>
      </c>
      <c r="U341" s="35"/>
      <c r="V341" s="35"/>
      <c r="W341" s="35"/>
      <c r="X341" s="35"/>
      <c r="Y341" s="35"/>
      <c r="Z341" s="35"/>
      <c r="AA341" s="35"/>
      <c r="AB341" s="35"/>
      <c r="AC341" s="35"/>
      <c r="AD341" s="35"/>
      <c r="AE341" s="35"/>
      <c r="AR341" s="185" t="s">
        <v>137</v>
      </c>
      <c r="AT341" s="185" t="s">
        <v>132</v>
      </c>
      <c r="AU341" s="185" t="s">
        <v>84</v>
      </c>
      <c r="AY341" s="18" t="s">
        <v>130</v>
      </c>
      <c r="BE341" s="186">
        <f>IF(N341="základní",J341,0)</f>
        <v>0</v>
      </c>
      <c r="BF341" s="186">
        <f>IF(N341="snížená",J341,0)</f>
        <v>0</v>
      </c>
      <c r="BG341" s="186">
        <f>IF(N341="zákl. přenesená",J341,0)</f>
        <v>0</v>
      </c>
      <c r="BH341" s="186">
        <f>IF(N341="sníž. přenesená",J341,0)</f>
        <v>0</v>
      </c>
      <c r="BI341" s="186">
        <f>IF(N341="nulová",J341,0)</f>
        <v>0</v>
      </c>
      <c r="BJ341" s="18" t="s">
        <v>82</v>
      </c>
      <c r="BK341" s="186">
        <f>ROUND(I341*H341,2)</f>
        <v>0</v>
      </c>
      <c r="BL341" s="18" t="s">
        <v>137</v>
      </c>
      <c r="BM341" s="185" t="s">
        <v>447</v>
      </c>
    </row>
    <row r="342" spans="1:65" s="2" customFormat="1" ht="10">
      <c r="A342" s="35"/>
      <c r="B342" s="36"/>
      <c r="C342" s="37"/>
      <c r="D342" s="187" t="s">
        <v>138</v>
      </c>
      <c r="E342" s="37"/>
      <c r="F342" s="188" t="s">
        <v>448</v>
      </c>
      <c r="G342" s="37"/>
      <c r="H342" s="37"/>
      <c r="I342" s="189"/>
      <c r="J342" s="37"/>
      <c r="K342" s="37"/>
      <c r="L342" s="40"/>
      <c r="M342" s="190"/>
      <c r="N342" s="191"/>
      <c r="O342" s="65"/>
      <c r="P342" s="65"/>
      <c r="Q342" s="65"/>
      <c r="R342" s="65"/>
      <c r="S342" s="65"/>
      <c r="T342" s="66"/>
      <c r="U342" s="35"/>
      <c r="V342" s="35"/>
      <c r="W342" s="35"/>
      <c r="X342" s="35"/>
      <c r="Y342" s="35"/>
      <c r="Z342" s="35"/>
      <c r="AA342" s="35"/>
      <c r="AB342" s="35"/>
      <c r="AC342" s="35"/>
      <c r="AD342" s="35"/>
      <c r="AE342" s="35"/>
      <c r="AT342" s="18" t="s">
        <v>138</v>
      </c>
      <c r="AU342" s="18" t="s">
        <v>84</v>
      </c>
    </row>
    <row r="343" spans="1:65" s="2" customFormat="1" ht="10">
      <c r="A343" s="35"/>
      <c r="B343" s="36"/>
      <c r="C343" s="37"/>
      <c r="D343" s="192" t="s">
        <v>140</v>
      </c>
      <c r="E343" s="37"/>
      <c r="F343" s="193" t="s">
        <v>449</v>
      </c>
      <c r="G343" s="37"/>
      <c r="H343" s="37"/>
      <c r="I343" s="189"/>
      <c r="J343" s="37"/>
      <c r="K343" s="37"/>
      <c r="L343" s="40"/>
      <c r="M343" s="190"/>
      <c r="N343" s="191"/>
      <c r="O343" s="65"/>
      <c r="P343" s="65"/>
      <c r="Q343" s="65"/>
      <c r="R343" s="65"/>
      <c r="S343" s="65"/>
      <c r="T343" s="66"/>
      <c r="U343" s="35"/>
      <c r="V343" s="35"/>
      <c r="W343" s="35"/>
      <c r="X343" s="35"/>
      <c r="Y343" s="35"/>
      <c r="Z343" s="35"/>
      <c r="AA343" s="35"/>
      <c r="AB343" s="35"/>
      <c r="AC343" s="35"/>
      <c r="AD343" s="35"/>
      <c r="AE343" s="35"/>
      <c r="AT343" s="18" t="s">
        <v>140</v>
      </c>
      <c r="AU343" s="18" t="s">
        <v>84</v>
      </c>
    </row>
    <row r="344" spans="1:65" s="14" customFormat="1" ht="10">
      <c r="B344" s="204"/>
      <c r="C344" s="205"/>
      <c r="D344" s="187" t="s">
        <v>142</v>
      </c>
      <c r="E344" s="206" t="s">
        <v>19</v>
      </c>
      <c r="F344" s="207" t="s">
        <v>450</v>
      </c>
      <c r="G344" s="205"/>
      <c r="H344" s="208">
        <v>2.2970000000000002</v>
      </c>
      <c r="I344" s="209"/>
      <c r="J344" s="205"/>
      <c r="K344" s="205"/>
      <c r="L344" s="210"/>
      <c r="M344" s="211"/>
      <c r="N344" s="212"/>
      <c r="O344" s="212"/>
      <c r="P344" s="212"/>
      <c r="Q344" s="212"/>
      <c r="R344" s="212"/>
      <c r="S344" s="212"/>
      <c r="T344" s="213"/>
      <c r="AT344" s="214" t="s">
        <v>142</v>
      </c>
      <c r="AU344" s="214" t="s">
        <v>84</v>
      </c>
      <c r="AV344" s="14" t="s">
        <v>84</v>
      </c>
      <c r="AW344" s="14" t="s">
        <v>35</v>
      </c>
      <c r="AX344" s="14" t="s">
        <v>74</v>
      </c>
      <c r="AY344" s="214" t="s">
        <v>130</v>
      </c>
    </row>
    <row r="345" spans="1:65" s="14" customFormat="1" ht="10">
      <c r="B345" s="204"/>
      <c r="C345" s="205"/>
      <c r="D345" s="187" t="s">
        <v>142</v>
      </c>
      <c r="E345" s="206" t="s">
        <v>19</v>
      </c>
      <c r="F345" s="207" t="s">
        <v>451</v>
      </c>
      <c r="G345" s="205"/>
      <c r="H345" s="208">
        <v>2.2970000000000002</v>
      </c>
      <c r="I345" s="209"/>
      <c r="J345" s="205"/>
      <c r="K345" s="205"/>
      <c r="L345" s="210"/>
      <c r="M345" s="211"/>
      <c r="N345" s="212"/>
      <c r="O345" s="212"/>
      <c r="P345" s="212"/>
      <c r="Q345" s="212"/>
      <c r="R345" s="212"/>
      <c r="S345" s="212"/>
      <c r="T345" s="213"/>
      <c r="AT345" s="214" t="s">
        <v>142</v>
      </c>
      <c r="AU345" s="214" t="s">
        <v>84</v>
      </c>
      <c r="AV345" s="14" t="s">
        <v>84</v>
      </c>
      <c r="AW345" s="14" t="s">
        <v>35</v>
      </c>
      <c r="AX345" s="14" t="s">
        <v>74</v>
      </c>
      <c r="AY345" s="214" t="s">
        <v>130</v>
      </c>
    </row>
    <row r="346" spans="1:65" s="15" customFormat="1" ht="10">
      <c r="B346" s="215"/>
      <c r="C346" s="216"/>
      <c r="D346" s="187" t="s">
        <v>142</v>
      </c>
      <c r="E346" s="217" t="s">
        <v>19</v>
      </c>
      <c r="F346" s="218" t="s">
        <v>145</v>
      </c>
      <c r="G346" s="216"/>
      <c r="H346" s="219">
        <v>4.5940000000000003</v>
      </c>
      <c r="I346" s="220"/>
      <c r="J346" s="216"/>
      <c r="K346" s="216"/>
      <c r="L346" s="221"/>
      <c r="M346" s="222"/>
      <c r="N346" s="223"/>
      <c r="O346" s="223"/>
      <c r="P346" s="223"/>
      <c r="Q346" s="223"/>
      <c r="R346" s="223"/>
      <c r="S346" s="223"/>
      <c r="T346" s="224"/>
      <c r="AT346" s="225" t="s">
        <v>142</v>
      </c>
      <c r="AU346" s="225" t="s">
        <v>84</v>
      </c>
      <c r="AV346" s="15" t="s">
        <v>137</v>
      </c>
      <c r="AW346" s="15" t="s">
        <v>35</v>
      </c>
      <c r="AX346" s="15" t="s">
        <v>82</v>
      </c>
      <c r="AY346" s="225" t="s">
        <v>130</v>
      </c>
    </row>
    <row r="347" spans="1:65" s="2" customFormat="1" ht="16.5" customHeight="1">
      <c r="A347" s="35"/>
      <c r="B347" s="36"/>
      <c r="C347" s="226" t="s">
        <v>342</v>
      </c>
      <c r="D347" s="226" t="s">
        <v>188</v>
      </c>
      <c r="E347" s="227" t="s">
        <v>452</v>
      </c>
      <c r="F347" s="228" t="s">
        <v>453</v>
      </c>
      <c r="G347" s="229" t="s">
        <v>182</v>
      </c>
      <c r="H347" s="230">
        <v>32.67</v>
      </c>
      <c r="I347" s="231"/>
      <c r="J347" s="232">
        <f>ROUND(I347*H347,2)</f>
        <v>0</v>
      </c>
      <c r="K347" s="228" t="s">
        <v>19</v>
      </c>
      <c r="L347" s="233"/>
      <c r="M347" s="234" t="s">
        <v>19</v>
      </c>
      <c r="N347" s="235" t="s">
        <v>45</v>
      </c>
      <c r="O347" s="65"/>
      <c r="P347" s="183">
        <f>O347*H347</f>
        <v>0</v>
      </c>
      <c r="Q347" s="183">
        <v>1.4999999999999999E-4</v>
      </c>
      <c r="R347" s="183">
        <f>Q347*H347</f>
        <v>4.9004999999999995E-3</v>
      </c>
      <c r="S347" s="183">
        <v>0</v>
      </c>
      <c r="T347" s="184">
        <f>S347*H347</f>
        <v>0</v>
      </c>
      <c r="U347" s="35"/>
      <c r="V347" s="35"/>
      <c r="W347" s="35"/>
      <c r="X347" s="35"/>
      <c r="Y347" s="35"/>
      <c r="Z347" s="35"/>
      <c r="AA347" s="35"/>
      <c r="AB347" s="35"/>
      <c r="AC347" s="35"/>
      <c r="AD347" s="35"/>
      <c r="AE347" s="35"/>
      <c r="AR347" s="185" t="s">
        <v>187</v>
      </c>
      <c r="AT347" s="185" t="s">
        <v>188</v>
      </c>
      <c r="AU347" s="185" t="s">
        <v>84</v>
      </c>
      <c r="AY347" s="18" t="s">
        <v>130</v>
      </c>
      <c r="BE347" s="186">
        <f>IF(N347="základní",J347,0)</f>
        <v>0</v>
      </c>
      <c r="BF347" s="186">
        <f>IF(N347="snížená",J347,0)</f>
        <v>0</v>
      </c>
      <c r="BG347" s="186">
        <f>IF(N347="zákl. přenesená",J347,0)</f>
        <v>0</v>
      </c>
      <c r="BH347" s="186">
        <f>IF(N347="sníž. přenesená",J347,0)</f>
        <v>0</v>
      </c>
      <c r="BI347" s="186">
        <f>IF(N347="nulová",J347,0)</f>
        <v>0</v>
      </c>
      <c r="BJ347" s="18" t="s">
        <v>82</v>
      </c>
      <c r="BK347" s="186">
        <f>ROUND(I347*H347,2)</f>
        <v>0</v>
      </c>
      <c r="BL347" s="18" t="s">
        <v>137</v>
      </c>
      <c r="BM347" s="185" t="s">
        <v>454</v>
      </c>
    </row>
    <row r="348" spans="1:65" s="2" customFormat="1" ht="10">
      <c r="A348" s="35"/>
      <c r="B348" s="36"/>
      <c r="C348" s="37"/>
      <c r="D348" s="187" t="s">
        <v>138</v>
      </c>
      <c r="E348" s="37"/>
      <c r="F348" s="188" t="s">
        <v>453</v>
      </c>
      <c r="G348" s="37"/>
      <c r="H348" s="37"/>
      <c r="I348" s="189"/>
      <c r="J348" s="37"/>
      <c r="K348" s="37"/>
      <c r="L348" s="40"/>
      <c r="M348" s="190"/>
      <c r="N348" s="191"/>
      <c r="O348" s="65"/>
      <c r="P348" s="65"/>
      <c r="Q348" s="65"/>
      <c r="R348" s="65"/>
      <c r="S348" s="65"/>
      <c r="T348" s="66"/>
      <c r="U348" s="35"/>
      <c r="V348" s="35"/>
      <c r="W348" s="35"/>
      <c r="X348" s="35"/>
      <c r="Y348" s="35"/>
      <c r="Z348" s="35"/>
      <c r="AA348" s="35"/>
      <c r="AB348" s="35"/>
      <c r="AC348" s="35"/>
      <c r="AD348" s="35"/>
      <c r="AE348" s="35"/>
      <c r="AT348" s="18" t="s">
        <v>138</v>
      </c>
      <c r="AU348" s="18" t="s">
        <v>84</v>
      </c>
    </row>
    <row r="349" spans="1:65" s="14" customFormat="1" ht="20">
      <c r="B349" s="204"/>
      <c r="C349" s="205"/>
      <c r="D349" s="187" t="s">
        <v>142</v>
      </c>
      <c r="E349" s="206" t="s">
        <v>19</v>
      </c>
      <c r="F349" s="207" t="s">
        <v>455</v>
      </c>
      <c r="G349" s="205"/>
      <c r="H349" s="208">
        <v>32.67</v>
      </c>
      <c r="I349" s="209"/>
      <c r="J349" s="205"/>
      <c r="K349" s="205"/>
      <c r="L349" s="210"/>
      <c r="M349" s="211"/>
      <c r="N349" s="212"/>
      <c r="O349" s="212"/>
      <c r="P349" s="212"/>
      <c r="Q349" s="212"/>
      <c r="R349" s="212"/>
      <c r="S349" s="212"/>
      <c r="T349" s="213"/>
      <c r="AT349" s="214" t="s">
        <v>142</v>
      </c>
      <c r="AU349" s="214" t="s">
        <v>84</v>
      </c>
      <c r="AV349" s="14" t="s">
        <v>84</v>
      </c>
      <c r="AW349" s="14" t="s">
        <v>35</v>
      </c>
      <c r="AX349" s="14" t="s">
        <v>74</v>
      </c>
      <c r="AY349" s="214" t="s">
        <v>130</v>
      </c>
    </row>
    <row r="350" spans="1:65" s="15" customFormat="1" ht="10">
      <c r="B350" s="215"/>
      <c r="C350" s="216"/>
      <c r="D350" s="187" t="s">
        <v>142</v>
      </c>
      <c r="E350" s="217" t="s">
        <v>19</v>
      </c>
      <c r="F350" s="218" t="s">
        <v>145</v>
      </c>
      <c r="G350" s="216"/>
      <c r="H350" s="219">
        <v>32.67</v>
      </c>
      <c r="I350" s="220"/>
      <c r="J350" s="216"/>
      <c r="K350" s="216"/>
      <c r="L350" s="221"/>
      <c r="M350" s="222"/>
      <c r="N350" s="223"/>
      <c r="O350" s="223"/>
      <c r="P350" s="223"/>
      <c r="Q350" s="223"/>
      <c r="R350" s="223"/>
      <c r="S350" s="223"/>
      <c r="T350" s="224"/>
      <c r="AT350" s="225" t="s">
        <v>142</v>
      </c>
      <c r="AU350" s="225" t="s">
        <v>84</v>
      </c>
      <c r="AV350" s="15" t="s">
        <v>137</v>
      </c>
      <c r="AW350" s="15" t="s">
        <v>35</v>
      </c>
      <c r="AX350" s="15" t="s">
        <v>82</v>
      </c>
      <c r="AY350" s="225" t="s">
        <v>130</v>
      </c>
    </row>
    <row r="351" spans="1:65" s="2" customFormat="1" ht="16.5" customHeight="1">
      <c r="A351" s="35"/>
      <c r="B351" s="36"/>
      <c r="C351" s="174" t="s">
        <v>456</v>
      </c>
      <c r="D351" s="174" t="s">
        <v>132</v>
      </c>
      <c r="E351" s="175" t="s">
        <v>457</v>
      </c>
      <c r="F351" s="176" t="s">
        <v>458</v>
      </c>
      <c r="G351" s="177" t="s">
        <v>285</v>
      </c>
      <c r="H351" s="178">
        <v>0.69</v>
      </c>
      <c r="I351" s="179"/>
      <c r="J351" s="180">
        <f>ROUND(I351*H351,2)</f>
        <v>0</v>
      </c>
      <c r="K351" s="176" t="s">
        <v>136</v>
      </c>
      <c r="L351" s="40"/>
      <c r="M351" s="181" t="s">
        <v>19</v>
      </c>
      <c r="N351" s="182" t="s">
        <v>45</v>
      </c>
      <c r="O351" s="65"/>
      <c r="P351" s="183">
        <f>O351*H351</f>
        <v>0</v>
      </c>
      <c r="Q351" s="183">
        <v>1.04877</v>
      </c>
      <c r="R351" s="183">
        <f>Q351*H351</f>
        <v>0.72365129999999989</v>
      </c>
      <c r="S351" s="183">
        <v>0</v>
      </c>
      <c r="T351" s="184">
        <f>S351*H351</f>
        <v>0</v>
      </c>
      <c r="U351" s="35"/>
      <c r="V351" s="35"/>
      <c r="W351" s="35"/>
      <c r="X351" s="35"/>
      <c r="Y351" s="35"/>
      <c r="Z351" s="35"/>
      <c r="AA351" s="35"/>
      <c r="AB351" s="35"/>
      <c r="AC351" s="35"/>
      <c r="AD351" s="35"/>
      <c r="AE351" s="35"/>
      <c r="AR351" s="185" t="s">
        <v>137</v>
      </c>
      <c r="AT351" s="185" t="s">
        <v>132</v>
      </c>
      <c r="AU351" s="185" t="s">
        <v>84</v>
      </c>
      <c r="AY351" s="18" t="s">
        <v>130</v>
      </c>
      <c r="BE351" s="186">
        <f>IF(N351="základní",J351,0)</f>
        <v>0</v>
      </c>
      <c r="BF351" s="186">
        <f>IF(N351="snížená",J351,0)</f>
        <v>0</v>
      </c>
      <c r="BG351" s="186">
        <f>IF(N351="zákl. přenesená",J351,0)</f>
        <v>0</v>
      </c>
      <c r="BH351" s="186">
        <f>IF(N351="sníž. přenesená",J351,0)</f>
        <v>0</v>
      </c>
      <c r="BI351" s="186">
        <f>IF(N351="nulová",J351,0)</f>
        <v>0</v>
      </c>
      <c r="BJ351" s="18" t="s">
        <v>82</v>
      </c>
      <c r="BK351" s="186">
        <f>ROUND(I351*H351,2)</f>
        <v>0</v>
      </c>
      <c r="BL351" s="18" t="s">
        <v>137</v>
      </c>
      <c r="BM351" s="185" t="s">
        <v>459</v>
      </c>
    </row>
    <row r="352" spans="1:65" s="2" customFormat="1" ht="18">
      <c r="A352" s="35"/>
      <c r="B352" s="36"/>
      <c r="C352" s="37"/>
      <c r="D352" s="187" t="s">
        <v>138</v>
      </c>
      <c r="E352" s="37"/>
      <c r="F352" s="188" t="s">
        <v>460</v>
      </c>
      <c r="G352" s="37"/>
      <c r="H352" s="37"/>
      <c r="I352" s="189"/>
      <c r="J352" s="37"/>
      <c r="K352" s="37"/>
      <c r="L352" s="40"/>
      <c r="M352" s="190"/>
      <c r="N352" s="191"/>
      <c r="O352" s="65"/>
      <c r="P352" s="65"/>
      <c r="Q352" s="65"/>
      <c r="R352" s="65"/>
      <c r="S352" s="65"/>
      <c r="T352" s="66"/>
      <c r="U352" s="35"/>
      <c r="V352" s="35"/>
      <c r="W352" s="35"/>
      <c r="X352" s="35"/>
      <c r="Y352" s="35"/>
      <c r="Z352" s="35"/>
      <c r="AA352" s="35"/>
      <c r="AB352" s="35"/>
      <c r="AC352" s="35"/>
      <c r="AD352" s="35"/>
      <c r="AE352" s="35"/>
      <c r="AT352" s="18" t="s">
        <v>138</v>
      </c>
      <c r="AU352" s="18" t="s">
        <v>84</v>
      </c>
    </row>
    <row r="353" spans="1:65" s="2" customFormat="1" ht="10">
      <c r="A353" s="35"/>
      <c r="B353" s="36"/>
      <c r="C353" s="37"/>
      <c r="D353" s="192" t="s">
        <v>140</v>
      </c>
      <c r="E353" s="37"/>
      <c r="F353" s="193" t="s">
        <v>461</v>
      </c>
      <c r="G353" s="37"/>
      <c r="H353" s="37"/>
      <c r="I353" s="189"/>
      <c r="J353" s="37"/>
      <c r="K353" s="37"/>
      <c r="L353" s="40"/>
      <c r="M353" s="190"/>
      <c r="N353" s="191"/>
      <c r="O353" s="65"/>
      <c r="P353" s="65"/>
      <c r="Q353" s="65"/>
      <c r="R353" s="65"/>
      <c r="S353" s="65"/>
      <c r="T353" s="66"/>
      <c r="U353" s="35"/>
      <c r="V353" s="35"/>
      <c r="W353" s="35"/>
      <c r="X353" s="35"/>
      <c r="Y353" s="35"/>
      <c r="Z353" s="35"/>
      <c r="AA353" s="35"/>
      <c r="AB353" s="35"/>
      <c r="AC353" s="35"/>
      <c r="AD353" s="35"/>
      <c r="AE353" s="35"/>
      <c r="AT353" s="18" t="s">
        <v>140</v>
      </c>
      <c r="AU353" s="18" t="s">
        <v>84</v>
      </c>
    </row>
    <row r="354" spans="1:65" s="14" customFormat="1" ht="10">
      <c r="B354" s="204"/>
      <c r="C354" s="205"/>
      <c r="D354" s="187" t="s">
        <v>142</v>
      </c>
      <c r="E354" s="206" t="s">
        <v>19</v>
      </c>
      <c r="F354" s="207" t="s">
        <v>462</v>
      </c>
      <c r="G354" s="205"/>
      <c r="H354" s="208">
        <v>0.69</v>
      </c>
      <c r="I354" s="209"/>
      <c r="J354" s="205"/>
      <c r="K354" s="205"/>
      <c r="L354" s="210"/>
      <c r="M354" s="211"/>
      <c r="N354" s="212"/>
      <c r="O354" s="212"/>
      <c r="P354" s="212"/>
      <c r="Q354" s="212"/>
      <c r="R354" s="212"/>
      <c r="S354" s="212"/>
      <c r="T354" s="213"/>
      <c r="AT354" s="214" t="s">
        <v>142</v>
      </c>
      <c r="AU354" s="214" t="s">
        <v>84</v>
      </c>
      <c r="AV354" s="14" t="s">
        <v>84</v>
      </c>
      <c r="AW354" s="14" t="s">
        <v>35</v>
      </c>
      <c r="AX354" s="14" t="s">
        <v>74</v>
      </c>
      <c r="AY354" s="214" t="s">
        <v>130</v>
      </c>
    </row>
    <row r="355" spans="1:65" s="15" customFormat="1" ht="10">
      <c r="B355" s="215"/>
      <c r="C355" s="216"/>
      <c r="D355" s="187" t="s">
        <v>142</v>
      </c>
      <c r="E355" s="217" t="s">
        <v>19</v>
      </c>
      <c r="F355" s="218" t="s">
        <v>145</v>
      </c>
      <c r="G355" s="216"/>
      <c r="H355" s="219">
        <v>0.69</v>
      </c>
      <c r="I355" s="220"/>
      <c r="J355" s="216"/>
      <c r="K355" s="216"/>
      <c r="L355" s="221"/>
      <c r="M355" s="222"/>
      <c r="N355" s="223"/>
      <c r="O355" s="223"/>
      <c r="P355" s="223"/>
      <c r="Q355" s="223"/>
      <c r="R355" s="223"/>
      <c r="S355" s="223"/>
      <c r="T355" s="224"/>
      <c r="AT355" s="225" t="s">
        <v>142</v>
      </c>
      <c r="AU355" s="225" t="s">
        <v>84</v>
      </c>
      <c r="AV355" s="15" t="s">
        <v>137</v>
      </c>
      <c r="AW355" s="15" t="s">
        <v>35</v>
      </c>
      <c r="AX355" s="15" t="s">
        <v>82</v>
      </c>
      <c r="AY355" s="225" t="s">
        <v>130</v>
      </c>
    </row>
    <row r="356" spans="1:65" s="2" customFormat="1" ht="24.15" customHeight="1">
      <c r="A356" s="35"/>
      <c r="B356" s="36"/>
      <c r="C356" s="174" t="s">
        <v>348</v>
      </c>
      <c r="D356" s="174" t="s">
        <v>132</v>
      </c>
      <c r="E356" s="175" t="s">
        <v>463</v>
      </c>
      <c r="F356" s="176" t="s">
        <v>464</v>
      </c>
      <c r="G356" s="177" t="s">
        <v>218</v>
      </c>
      <c r="H356" s="178">
        <v>3.4079999999999999</v>
      </c>
      <c r="I356" s="179"/>
      <c r="J356" s="180">
        <f>ROUND(I356*H356,2)</f>
        <v>0</v>
      </c>
      <c r="K356" s="176" t="s">
        <v>136</v>
      </c>
      <c r="L356" s="40"/>
      <c r="M356" s="181" t="s">
        <v>19</v>
      </c>
      <c r="N356" s="182" t="s">
        <v>45</v>
      </c>
      <c r="O356" s="65"/>
      <c r="P356" s="183">
        <f>O356*H356</f>
        <v>0</v>
      </c>
      <c r="Q356" s="183">
        <v>0</v>
      </c>
      <c r="R356" s="183">
        <f>Q356*H356</f>
        <v>0</v>
      </c>
      <c r="S356" s="183">
        <v>0</v>
      </c>
      <c r="T356" s="184">
        <f>S356*H356</f>
        <v>0</v>
      </c>
      <c r="U356" s="35"/>
      <c r="V356" s="35"/>
      <c r="W356" s="35"/>
      <c r="X356" s="35"/>
      <c r="Y356" s="35"/>
      <c r="Z356" s="35"/>
      <c r="AA356" s="35"/>
      <c r="AB356" s="35"/>
      <c r="AC356" s="35"/>
      <c r="AD356" s="35"/>
      <c r="AE356" s="35"/>
      <c r="AR356" s="185" t="s">
        <v>137</v>
      </c>
      <c r="AT356" s="185" t="s">
        <v>132</v>
      </c>
      <c r="AU356" s="185" t="s">
        <v>84</v>
      </c>
      <c r="AY356" s="18" t="s">
        <v>130</v>
      </c>
      <c r="BE356" s="186">
        <f>IF(N356="základní",J356,0)</f>
        <v>0</v>
      </c>
      <c r="BF356" s="186">
        <f>IF(N356="snížená",J356,0)</f>
        <v>0</v>
      </c>
      <c r="BG356" s="186">
        <f>IF(N356="zákl. přenesená",J356,0)</f>
        <v>0</v>
      </c>
      <c r="BH356" s="186">
        <f>IF(N356="sníž. přenesená",J356,0)</f>
        <v>0</v>
      </c>
      <c r="BI356" s="186">
        <f>IF(N356="nulová",J356,0)</f>
        <v>0</v>
      </c>
      <c r="BJ356" s="18" t="s">
        <v>82</v>
      </c>
      <c r="BK356" s="186">
        <f>ROUND(I356*H356,2)</f>
        <v>0</v>
      </c>
      <c r="BL356" s="18" t="s">
        <v>137</v>
      </c>
      <c r="BM356" s="185" t="s">
        <v>465</v>
      </c>
    </row>
    <row r="357" spans="1:65" s="2" customFormat="1" ht="18">
      <c r="A357" s="35"/>
      <c r="B357" s="36"/>
      <c r="C357" s="37"/>
      <c r="D357" s="187" t="s">
        <v>138</v>
      </c>
      <c r="E357" s="37"/>
      <c r="F357" s="188" t="s">
        <v>466</v>
      </c>
      <c r="G357" s="37"/>
      <c r="H357" s="37"/>
      <c r="I357" s="189"/>
      <c r="J357" s="37"/>
      <c r="K357" s="37"/>
      <c r="L357" s="40"/>
      <c r="M357" s="190"/>
      <c r="N357" s="191"/>
      <c r="O357" s="65"/>
      <c r="P357" s="65"/>
      <c r="Q357" s="65"/>
      <c r="R357" s="65"/>
      <c r="S357" s="65"/>
      <c r="T357" s="66"/>
      <c r="U357" s="35"/>
      <c r="V357" s="35"/>
      <c r="W357" s="35"/>
      <c r="X357" s="35"/>
      <c r="Y357" s="35"/>
      <c r="Z357" s="35"/>
      <c r="AA357" s="35"/>
      <c r="AB357" s="35"/>
      <c r="AC357" s="35"/>
      <c r="AD357" s="35"/>
      <c r="AE357" s="35"/>
      <c r="AT357" s="18" t="s">
        <v>138</v>
      </c>
      <c r="AU357" s="18" t="s">
        <v>84</v>
      </c>
    </row>
    <row r="358" spans="1:65" s="2" customFormat="1" ht="10">
      <c r="A358" s="35"/>
      <c r="B358" s="36"/>
      <c r="C358" s="37"/>
      <c r="D358" s="192" t="s">
        <v>140</v>
      </c>
      <c r="E358" s="37"/>
      <c r="F358" s="193" t="s">
        <v>467</v>
      </c>
      <c r="G358" s="37"/>
      <c r="H358" s="37"/>
      <c r="I358" s="189"/>
      <c r="J358" s="37"/>
      <c r="K358" s="37"/>
      <c r="L358" s="40"/>
      <c r="M358" s="190"/>
      <c r="N358" s="191"/>
      <c r="O358" s="65"/>
      <c r="P358" s="65"/>
      <c r="Q358" s="65"/>
      <c r="R358" s="65"/>
      <c r="S358" s="65"/>
      <c r="T358" s="66"/>
      <c r="U358" s="35"/>
      <c r="V358" s="35"/>
      <c r="W358" s="35"/>
      <c r="X358" s="35"/>
      <c r="Y358" s="35"/>
      <c r="Z358" s="35"/>
      <c r="AA358" s="35"/>
      <c r="AB358" s="35"/>
      <c r="AC358" s="35"/>
      <c r="AD358" s="35"/>
      <c r="AE358" s="35"/>
      <c r="AT358" s="18" t="s">
        <v>140</v>
      </c>
      <c r="AU358" s="18" t="s">
        <v>84</v>
      </c>
    </row>
    <row r="359" spans="1:65" s="2" customFormat="1" ht="33" customHeight="1">
      <c r="A359" s="35"/>
      <c r="B359" s="36"/>
      <c r="C359" s="174" t="s">
        <v>468</v>
      </c>
      <c r="D359" s="174" t="s">
        <v>132</v>
      </c>
      <c r="E359" s="175" t="s">
        <v>469</v>
      </c>
      <c r="F359" s="176" t="s">
        <v>470</v>
      </c>
      <c r="G359" s="177" t="s">
        <v>471</v>
      </c>
      <c r="H359" s="178">
        <v>44</v>
      </c>
      <c r="I359" s="179"/>
      <c r="J359" s="180">
        <f>ROUND(I359*H359,2)</f>
        <v>0</v>
      </c>
      <c r="K359" s="176" t="s">
        <v>136</v>
      </c>
      <c r="L359" s="40"/>
      <c r="M359" s="181" t="s">
        <v>19</v>
      </c>
      <c r="N359" s="182" t="s">
        <v>45</v>
      </c>
      <c r="O359" s="65"/>
      <c r="P359" s="183">
        <f>O359*H359</f>
        <v>0</v>
      </c>
      <c r="Q359" s="183">
        <v>5.8900000000000003E-3</v>
      </c>
      <c r="R359" s="183">
        <f>Q359*H359</f>
        <v>0.25916</v>
      </c>
      <c r="S359" s="183">
        <v>0</v>
      </c>
      <c r="T359" s="184">
        <f>S359*H359</f>
        <v>0</v>
      </c>
      <c r="U359" s="35"/>
      <c r="V359" s="35"/>
      <c r="W359" s="35"/>
      <c r="X359" s="35"/>
      <c r="Y359" s="35"/>
      <c r="Z359" s="35"/>
      <c r="AA359" s="35"/>
      <c r="AB359" s="35"/>
      <c r="AC359" s="35"/>
      <c r="AD359" s="35"/>
      <c r="AE359" s="35"/>
      <c r="AR359" s="185" t="s">
        <v>137</v>
      </c>
      <c r="AT359" s="185" t="s">
        <v>132</v>
      </c>
      <c r="AU359" s="185" t="s">
        <v>84</v>
      </c>
      <c r="AY359" s="18" t="s">
        <v>130</v>
      </c>
      <c r="BE359" s="186">
        <f>IF(N359="základní",J359,0)</f>
        <v>0</v>
      </c>
      <c r="BF359" s="186">
        <f>IF(N359="snížená",J359,0)</f>
        <v>0</v>
      </c>
      <c r="BG359" s="186">
        <f>IF(N359="zákl. přenesená",J359,0)</f>
        <v>0</v>
      </c>
      <c r="BH359" s="186">
        <f>IF(N359="sníž. přenesená",J359,0)</f>
        <v>0</v>
      </c>
      <c r="BI359" s="186">
        <f>IF(N359="nulová",J359,0)</f>
        <v>0</v>
      </c>
      <c r="BJ359" s="18" t="s">
        <v>82</v>
      </c>
      <c r="BK359" s="186">
        <f>ROUND(I359*H359,2)</f>
        <v>0</v>
      </c>
      <c r="BL359" s="18" t="s">
        <v>137</v>
      </c>
      <c r="BM359" s="185" t="s">
        <v>472</v>
      </c>
    </row>
    <row r="360" spans="1:65" s="2" customFormat="1" ht="18">
      <c r="A360" s="35"/>
      <c r="B360" s="36"/>
      <c r="C360" s="37"/>
      <c r="D360" s="187" t="s">
        <v>138</v>
      </c>
      <c r="E360" s="37"/>
      <c r="F360" s="188" t="s">
        <v>473</v>
      </c>
      <c r="G360" s="37"/>
      <c r="H360" s="37"/>
      <c r="I360" s="189"/>
      <c r="J360" s="37"/>
      <c r="K360" s="37"/>
      <c r="L360" s="40"/>
      <c r="M360" s="190"/>
      <c r="N360" s="191"/>
      <c r="O360" s="65"/>
      <c r="P360" s="65"/>
      <c r="Q360" s="65"/>
      <c r="R360" s="65"/>
      <c r="S360" s="65"/>
      <c r="T360" s="66"/>
      <c r="U360" s="35"/>
      <c r="V360" s="35"/>
      <c r="W360" s="35"/>
      <c r="X360" s="35"/>
      <c r="Y360" s="35"/>
      <c r="Z360" s="35"/>
      <c r="AA360" s="35"/>
      <c r="AB360" s="35"/>
      <c r="AC360" s="35"/>
      <c r="AD360" s="35"/>
      <c r="AE360" s="35"/>
      <c r="AT360" s="18" t="s">
        <v>138</v>
      </c>
      <c r="AU360" s="18" t="s">
        <v>84</v>
      </c>
    </row>
    <row r="361" spans="1:65" s="2" customFormat="1" ht="10">
      <c r="A361" s="35"/>
      <c r="B361" s="36"/>
      <c r="C361" s="37"/>
      <c r="D361" s="192" t="s">
        <v>140</v>
      </c>
      <c r="E361" s="37"/>
      <c r="F361" s="193" t="s">
        <v>474</v>
      </c>
      <c r="G361" s="37"/>
      <c r="H361" s="37"/>
      <c r="I361" s="189"/>
      <c r="J361" s="37"/>
      <c r="K361" s="37"/>
      <c r="L361" s="40"/>
      <c r="M361" s="190"/>
      <c r="N361" s="191"/>
      <c r="O361" s="65"/>
      <c r="P361" s="65"/>
      <c r="Q361" s="65"/>
      <c r="R361" s="65"/>
      <c r="S361" s="65"/>
      <c r="T361" s="66"/>
      <c r="U361" s="35"/>
      <c r="V361" s="35"/>
      <c r="W361" s="35"/>
      <c r="X361" s="35"/>
      <c r="Y361" s="35"/>
      <c r="Z361" s="35"/>
      <c r="AA361" s="35"/>
      <c r="AB361" s="35"/>
      <c r="AC361" s="35"/>
      <c r="AD361" s="35"/>
      <c r="AE361" s="35"/>
      <c r="AT361" s="18" t="s">
        <v>140</v>
      </c>
      <c r="AU361" s="18" t="s">
        <v>84</v>
      </c>
    </row>
    <row r="362" spans="1:65" s="13" customFormat="1" ht="20">
      <c r="B362" s="194"/>
      <c r="C362" s="195"/>
      <c r="D362" s="187" t="s">
        <v>142</v>
      </c>
      <c r="E362" s="196" t="s">
        <v>19</v>
      </c>
      <c r="F362" s="197" t="s">
        <v>475</v>
      </c>
      <c r="G362" s="195"/>
      <c r="H362" s="196" t="s">
        <v>19</v>
      </c>
      <c r="I362" s="198"/>
      <c r="J362" s="195"/>
      <c r="K362" s="195"/>
      <c r="L362" s="199"/>
      <c r="M362" s="200"/>
      <c r="N362" s="201"/>
      <c r="O362" s="201"/>
      <c r="P362" s="201"/>
      <c r="Q362" s="201"/>
      <c r="R362" s="201"/>
      <c r="S362" s="201"/>
      <c r="T362" s="202"/>
      <c r="AT362" s="203" t="s">
        <v>142</v>
      </c>
      <c r="AU362" s="203" t="s">
        <v>84</v>
      </c>
      <c r="AV362" s="13" t="s">
        <v>82</v>
      </c>
      <c r="AW362" s="13" t="s">
        <v>35</v>
      </c>
      <c r="AX362" s="13" t="s">
        <v>74</v>
      </c>
      <c r="AY362" s="203" t="s">
        <v>130</v>
      </c>
    </row>
    <row r="363" spans="1:65" s="14" customFormat="1" ht="10">
      <c r="B363" s="204"/>
      <c r="C363" s="205"/>
      <c r="D363" s="187" t="s">
        <v>142</v>
      </c>
      <c r="E363" s="206" t="s">
        <v>19</v>
      </c>
      <c r="F363" s="207" t="s">
        <v>476</v>
      </c>
      <c r="G363" s="205"/>
      <c r="H363" s="208">
        <v>22</v>
      </c>
      <c r="I363" s="209"/>
      <c r="J363" s="205"/>
      <c r="K363" s="205"/>
      <c r="L363" s="210"/>
      <c r="M363" s="211"/>
      <c r="N363" s="212"/>
      <c r="O363" s="212"/>
      <c r="P363" s="212"/>
      <c r="Q363" s="212"/>
      <c r="R363" s="212"/>
      <c r="S363" s="212"/>
      <c r="T363" s="213"/>
      <c r="AT363" s="214" t="s">
        <v>142</v>
      </c>
      <c r="AU363" s="214" t="s">
        <v>84</v>
      </c>
      <c r="AV363" s="14" t="s">
        <v>84</v>
      </c>
      <c r="AW363" s="14" t="s">
        <v>35</v>
      </c>
      <c r="AX363" s="14" t="s">
        <v>74</v>
      </c>
      <c r="AY363" s="214" t="s">
        <v>130</v>
      </c>
    </row>
    <row r="364" spans="1:65" s="14" customFormat="1" ht="10">
      <c r="B364" s="204"/>
      <c r="C364" s="205"/>
      <c r="D364" s="187" t="s">
        <v>142</v>
      </c>
      <c r="E364" s="206" t="s">
        <v>19</v>
      </c>
      <c r="F364" s="207" t="s">
        <v>477</v>
      </c>
      <c r="G364" s="205"/>
      <c r="H364" s="208">
        <v>22</v>
      </c>
      <c r="I364" s="209"/>
      <c r="J364" s="205"/>
      <c r="K364" s="205"/>
      <c r="L364" s="210"/>
      <c r="M364" s="211"/>
      <c r="N364" s="212"/>
      <c r="O364" s="212"/>
      <c r="P364" s="212"/>
      <c r="Q364" s="212"/>
      <c r="R364" s="212"/>
      <c r="S364" s="212"/>
      <c r="T364" s="213"/>
      <c r="AT364" s="214" t="s">
        <v>142</v>
      </c>
      <c r="AU364" s="214" t="s">
        <v>84</v>
      </c>
      <c r="AV364" s="14" t="s">
        <v>84</v>
      </c>
      <c r="AW364" s="14" t="s">
        <v>35</v>
      </c>
      <c r="AX364" s="14" t="s">
        <v>74</v>
      </c>
      <c r="AY364" s="214" t="s">
        <v>130</v>
      </c>
    </row>
    <row r="365" spans="1:65" s="15" customFormat="1" ht="10">
      <c r="B365" s="215"/>
      <c r="C365" s="216"/>
      <c r="D365" s="187" t="s">
        <v>142</v>
      </c>
      <c r="E365" s="217" t="s">
        <v>19</v>
      </c>
      <c r="F365" s="218" t="s">
        <v>145</v>
      </c>
      <c r="G365" s="216"/>
      <c r="H365" s="219">
        <v>44</v>
      </c>
      <c r="I365" s="220"/>
      <c r="J365" s="216"/>
      <c r="K365" s="216"/>
      <c r="L365" s="221"/>
      <c r="M365" s="222"/>
      <c r="N365" s="223"/>
      <c r="O365" s="223"/>
      <c r="P365" s="223"/>
      <c r="Q365" s="223"/>
      <c r="R365" s="223"/>
      <c r="S365" s="223"/>
      <c r="T365" s="224"/>
      <c r="AT365" s="225" t="s">
        <v>142</v>
      </c>
      <c r="AU365" s="225" t="s">
        <v>84</v>
      </c>
      <c r="AV365" s="15" t="s">
        <v>137</v>
      </c>
      <c r="AW365" s="15" t="s">
        <v>35</v>
      </c>
      <c r="AX365" s="15" t="s">
        <v>82</v>
      </c>
      <c r="AY365" s="225" t="s">
        <v>130</v>
      </c>
    </row>
    <row r="366" spans="1:65" s="2" customFormat="1" ht="24.15" customHeight="1">
      <c r="A366" s="35"/>
      <c r="B366" s="36"/>
      <c r="C366" s="174" t="s">
        <v>363</v>
      </c>
      <c r="D366" s="174" t="s">
        <v>132</v>
      </c>
      <c r="E366" s="175" t="s">
        <v>478</v>
      </c>
      <c r="F366" s="176" t="s">
        <v>479</v>
      </c>
      <c r="G366" s="177" t="s">
        <v>218</v>
      </c>
      <c r="H366" s="178">
        <v>18.783999999999999</v>
      </c>
      <c r="I366" s="179"/>
      <c r="J366" s="180">
        <f>ROUND(I366*H366,2)</f>
        <v>0</v>
      </c>
      <c r="K366" s="176" t="s">
        <v>136</v>
      </c>
      <c r="L366" s="40"/>
      <c r="M366" s="181" t="s">
        <v>19</v>
      </c>
      <c r="N366" s="182" t="s">
        <v>45</v>
      </c>
      <c r="O366" s="65"/>
      <c r="P366" s="183">
        <f>O366*H366</f>
        <v>0</v>
      </c>
      <c r="Q366" s="183">
        <v>2.8832599999999999</v>
      </c>
      <c r="R366" s="183">
        <f>Q366*H366</f>
        <v>54.159155839999997</v>
      </c>
      <c r="S366" s="183">
        <v>0</v>
      </c>
      <c r="T366" s="184">
        <f>S366*H366</f>
        <v>0</v>
      </c>
      <c r="U366" s="35"/>
      <c r="V366" s="35"/>
      <c r="W366" s="35"/>
      <c r="X366" s="35"/>
      <c r="Y366" s="35"/>
      <c r="Z366" s="35"/>
      <c r="AA366" s="35"/>
      <c r="AB366" s="35"/>
      <c r="AC366" s="35"/>
      <c r="AD366" s="35"/>
      <c r="AE366" s="35"/>
      <c r="AR366" s="185" t="s">
        <v>137</v>
      </c>
      <c r="AT366" s="185" t="s">
        <v>132</v>
      </c>
      <c r="AU366" s="185" t="s">
        <v>84</v>
      </c>
      <c r="AY366" s="18" t="s">
        <v>130</v>
      </c>
      <c r="BE366" s="186">
        <f>IF(N366="základní",J366,0)</f>
        <v>0</v>
      </c>
      <c r="BF366" s="186">
        <f>IF(N366="snížená",J366,0)</f>
        <v>0</v>
      </c>
      <c r="BG366" s="186">
        <f>IF(N366="zákl. přenesená",J366,0)</f>
        <v>0</v>
      </c>
      <c r="BH366" s="186">
        <f>IF(N366="sníž. přenesená",J366,0)</f>
        <v>0</v>
      </c>
      <c r="BI366" s="186">
        <f>IF(N366="nulová",J366,0)</f>
        <v>0</v>
      </c>
      <c r="BJ366" s="18" t="s">
        <v>82</v>
      </c>
      <c r="BK366" s="186">
        <f>ROUND(I366*H366,2)</f>
        <v>0</v>
      </c>
      <c r="BL366" s="18" t="s">
        <v>137</v>
      </c>
      <c r="BM366" s="185" t="s">
        <v>480</v>
      </c>
    </row>
    <row r="367" spans="1:65" s="2" customFormat="1" ht="27">
      <c r="A367" s="35"/>
      <c r="B367" s="36"/>
      <c r="C367" s="37"/>
      <c r="D367" s="187" t="s">
        <v>138</v>
      </c>
      <c r="E367" s="37"/>
      <c r="F367" s="188" t="s">
        <v>481</v>
      </c>
      <c r="G367" s="37"/>
      <c r="H367" s="37"/>
      <c r="I367" s="189"/>
      <c r="J367" s="37"/>
      <c r="K367" s="37"/>
      <c r="L367" s="40"/>
      <c r="M367" s="190"/>
      <c r="N367" s="191"/>
      <c r="O367" s="65"/>
      <c r="P367" s="65"/>
      <c r="Q367" s="65"/>
      <c r="R367" s="65"/>
      <c r="S367" s="65"/>
      <c r="T367" s="66"/>
      <c r="U367" s="35"/>
      <c r="V367" s="35"/>
      <c r="W367" s="35"/>
      <c r="X367" s="35"/>
      <c r="Y367" s="35"/>
      <c r="Z367" s="35"/>
      <c r="AA367" s="35"/>
      <c r="AB367" s="35"/>
      <c r="AC367" s="35"/>
      <c r="AD367" s="35"/>
      <c r="AE367" s="35"/>
      <c r="AT367" s="18" t="s">
        <v>138</v>
      </c>
      <c r="AU367" s="18" t="s">
        <v>84</v>
      </c>
    </row>
    <row r="368" spans="1:65" s="2" customFormat="1" ht="10">
      <c r="A368" s="35"/>
      <c r="B368" s="36"/>
      <c r="C368" s="37"/>
      <c r="D368" s="192" t="s">
        <v>140</v>
      </c>
      <c r="E368" s="37"/>
      <c r="F368" s="193" t="s">
        <v>482</v>
      </c>
      <c r="G368" s="37"/>
      <c r="H368" s="37"/>
      <c r="I368" s="189"/>
      <c r="J368" s="37"/>
      <c r="K368" s="37"/>
      <c r="L368" s="40"/>
      <c r="M368" s="190"/>
      <c r="N368" s="191"/>
      <c r="O368" s="65"/>
      <c r="P368" s="65"/>
      <c r="Q368" s="65"/>
      <c r="R368" s="65"/>
      <c r="S368" s="65"/>
      <c r="T368" s="66"/>
      <c r="U368" s="35"/>
      <c r="V368" s="35"/>
      <c r="W368" s="35"/>
      <c r="X368" s="35"/>
      <c r="Y368" s="35"/>
      <c r="Z368" s="35"/>
      <c r="AA368" s="35"/>
      <c r="AB368" s="35"/>
      <c r="AC368" s="35"/>
      <c r="AD368" s="35"/>
      <c r="AE368" s="35"/>
      <c r="AT368" s="18" t="s">
        <v>140</v>
      </c>
      <c r="AU368" s="18" t="s">
        <v>84</v>
      </c>
    </row>
    <row r="369" spans="1:65" s="13" customFormat="1" ht="10">
      <c r="B369" s="194"/>
      <c r="C369" s="195"/>
      <c r="D369" s="187" t="s">
        <v>142</v>
      </c>
      <c r="E369" s="196" t="s">
        <v>19</v>
      </c>
      <c r="F369" s="197" t="s">
        <v>483</v>
      </c>
      <c r="G369" s="195"/>
      <c r="H369" s="196" t="s">
        <v>19</v>
      </c>
      <c r="I369" s="198"/>
      <c r="J369" s="195"/>
      <c r="K369" s="195"/>
      <c r="L369" s="199"/>
      <c r="M369" s="200"/>
      <c r="N369" s="201"/>
      <c r="O369" s="201"/>
      <c r="P369" s="201"/>
      <c r="Q369" s="201"/>
      <c r="R369" s="201"/>
      <c r="S369" s="201"/>
      <c r="T369" s="202"/>
      <c r="AT369" s="203" t="s">
        <v>142</v>
      </c>
      <c r="AU369" s="203" t="s">
        <v>84</v>
      </c>
      <c r="AV369" s="13" t="s">
        <v>82</v>
      </c>
      <c r="AW369" s="13" t="s">
        <v>35</v>
      </c>
      <c r="AX369" s="13" t="s">
        <v>74</v>
      </c>
      <c r="AY369" s="203" t="s">
        <v>130</v>
      </c>
    </row>
    <row r="370" spans="1:65" s="14" customFormat="1" ht="10">
      <c r="B370" s="204"/>
      <c r="C370" s="205"/>
      <c r="D370" s="187" t="s">
        <v>142</v>
      </c>
      <c r="E370" s="206" t="s">
        <v>19</v>
      </c>
      <c r="F370" s="207" t="s">
        <v>484</v>
      </c>
      <c r="G370" s="205"/>
      <c r="H370" s="208">
        <v>8.4239999999999995</v>
      </c>
      <c r="I370" s="209"/>
      <c r="J370" s="205"/>
      <c r="K370" s="205"/>
      <c r="L370" s="210"/>
      <c r="M370" s="211"/>
      <c r="N370" s="212"/>
      <c r="O370" s="212"/>
      <c r="P370" s="212"/>
      <c r="Q370" s="212"/>
      <c r="R370" s="212"/>
      <c r="S370" s="212"/>
      <c r="T370" s="213"/>
      <c r="AT370" s="214" t="s">
        <v>142</v>
      </c>
      <c r="AU370" s="214" t="s">
        <v>84</v>
      </c>
      <c r="AV370" s="14" t="s">
        <v>84</v>
      </c>
      <c r="AW370" s="14" t="s">
        <v>35</v>
      </c>
      <c r="AX370" s="14" t="s">
        <v>74</v>
      </c>
      <c r="AY370" s="214" t="s">
        <v>130</v>
      </c>
    </row>
    <row r="371" spans="1:65" s="14" customFormat="1" ht="10">
      <c r="B371" s="204"/>
      <c r="C371" s="205"/>
      <c r="D371" s="187" t="s">
        <v>142</v>
      </c>
      <c r="E371" s="206" t="s">
        <v>19</v>
      </c>
      <c r="F371" s="207" t="s">
        <v>485</v>
      </c>
      <c r="G371" s="205"/>
      <c r="H371" s="208">
        <v>10.36</v>
      </c>
      <c r="I371" s="209"/>
      <c r="J371" s="205"/>
      <c r="K371" s="205"/>
      <c r="L371" s="210"/>
      <c r="M371" s="211"/>
      <c r="N371" s="212"/>
      <c r="O371" s="212"/>
      <c r="P371" s="212"/>
      <c r="Q371" s="212"/>
      <c r="R371" s="212"/>
      <c r="S371" s="212"/>
      <c r="T371" s="213"/>
      <c r="AT371" s="214" t="s">
        <v>142</v>
      </c>
      <c r="AU371" s="214" t="s">
        <v>84</v>
      </c>
      <c r="AV371" s="14" t="s">
        <v>84</v>
      </c>
      <c r="AW371" s="14" t="s">
        <v>35</v>
      </c>
      <c r="AX371" s="14" t="s">
        <v>74</v>
      </c>
      <c r="AY371" s="214" t="s">
        <v>130</v>
      </c>
    </row>
    <row r="372" spans="1:65" s="15" customFormat="1" ht="10">
      <c r="B372" s="215"/>
      <c r="C372" s="216"/>
      <c r="D372" s="187" t="s">
        <v>142</v>
      </c>
      <c r="E372" s="217" t="s">
        <v>19</v>
      </c>
      <c r="F372" s="218" t="s">
        <v>145</v>
      </c>
      <c r="G372" s="216"/>
      <c r="H372" s="219">
        <v>18.783999999999999</v>
      </c>
      <c r="I372" s="220"/>
      <c r="J372" s="216"/>
      <c r="K372" s="216"/>
      <c r="L372" s="221"/>
      <c r="M372" s="222"/>
      <c r="N372" s="223"/>
      <c r="O372" s="223"/>
      <c r="P372" s="223"/>
      <c r="Q372" s="223"/>
      <c r="R372" s="223"/>
      <c r="S372" s="223"/>
      <c r="T372" s="224"/>
      <c r="AT372" s="225" t="s">
        <v>142</v>
      </c>
      <c r="AU372" s="225" t="s">
        <v>84</v>
      </c>
      <c r="AV372" s="15" t="s">
        <v>137</v>
      </c>
      <c r="AW372" s="15" t="s">
        <v>35</v>
      </c>
      <c r="AX372" s="15" t="s">
        <v>82</v>
      </c>
      <c r="AY372" s="225" t="s">
        <v>130</v>
      </c>
    </row>
    <row r="373" spans="1:65" s="2" customFormat="1" ht="24.15" customHeight="1">
      <c r="A373" s="35"/>
      <c r="B373" s="36"/>
      <c r="C373" s="174" t="s">
        <v>486</v>
      </c>
      <c r="D373" s="174" t="s">
        <v>132</v>
      </c>
      <c r="E373" s="175" t="s">
        <v>487</v>
      </c>
      <c r="F373" s="176" t="s">
        <v>488</v>
      </c>
      <c r="G373" s="177" t="s">
        <v>218</v>
      </c>
      <c r="H373" s="178">
        <v>18.783999999999999</v>
      </c>
      <c r="I373" s="179"/>
      <c r="J373" s="180">
        <f>ROUND(I373*H373,2)</f>
        <v>0</v>
      </c>
      <c r="K373" s="176" t="s">
        <v>136</v>
      </c>
      <c r="L373" s="40"/>
      <c r="M373" s="181" t="s">
        <v>19</v>
      </c>
      <c r="N373" s="182" t="s">
        <v>45</v>
      </c>
      <c r="O373" s="65"/>
      <c r="P373" s="183">
        <f>O373*H373</f>
        <v>0</v>
      </c>
      <c r="Q373" s="183">
        <v>0</v>
      </c>
      <c r="R373" s="183">
        <f>Q373*H373</f>
        <v>0</v>
      </c>
      <c r="S373" s="183">
        <v>0</v>
      </c>
      <c r="T373" s="184">
        <f>S373*H373</f>
        <v>0</v>
      </c>
      <c r="U373" s="35"/>
      <c r="V373" s="35"/>
      <c r="W373" s="35"/>
      <c r="X373" s="35"/>
      <c r="Y373" s="35"/>
      <c r="Z373" s="35"/>
      <c r="AA373" s="35"/>
      <c r="AB373" s="35"/>
      <c r="AC373" s="35"/>
      <c r="AD373" s="35"/>
      <c r="AE373" s="35"/>
      <c r="AR373" s="185" t="s">
        <v>137</v>
      </c>
      <c r="AT373" s="185" t="s">
        <v>132</v>
      </c>
      <c r="AU373" s="185" t="s">
        <v>84</v>
      </c>
      <c r="AY373" s="18" t="s">
        <v>130</v>
      </c>
      <c r="BE373" s="186">
        <f>IF(N373="základní",J373,0)</f>
        <v>0</v>
      </c>
      <c r="BF373" s="186">
        <f>IF(N373="snížená",J373,0)</f>
        <v>0</v>
      </c>
      <c r="BG373" s="186">
        <f>IF(N373="zákl. přenesená",J373,0)</f>
        <v>0</v>
      </c>
      <c r="BH373" s="186">
        <f>IF(N373="sníž. přenesená",J373,0)</f>
        <v>0</v>
      </c>
      <c r="BI373" s="186">
        <f>IF(N373="nulová",J373,0)</f>
        <v>0</v>
      </c>
      <c r="BJ373" s="18" t="s">
        <v>82</v>
      </c>
      <c r="BK373" s="186">
        <f>ROUND(I373*H373,2)</f>
        <v>0</v>
      </c>
      <c r="BL373" s="18" t="s">
        <v>137</v>
      </c>
      <c r="BM373" s="185" t="s">
        <v>489</v>
      </c>
    </row>
    <row r="374" spans="1:65" s="2" customFormat="1" ht="27">
      <c r="A374" s="35"/>
      <c r="B374" s="36"/>
      <c r="C374" s="37"/>
      <c r="D374" s="187" t="s">
        <v>138</v>
      </c>
      <c r="E374" s="37"/>
      <c r="F374" s="188" t="s">
        <v>490</v>
      </c>
      <c r="G374" s="37"/>
      <c r="H374" s="37"/>
      <c r="I374" s="189"/>
      <c r="J374" s="37"/>
      <c r="K374" s="37"/>
      <c r="L374" s="40"/>
      <c r="M374" s="190"/>
      <c r="N374" s="191"/>
      <c r="O374" s="65"/>
      <c r="P374" s="65"/>
      <c r="Q374" s="65"/>
      <c r="R374" s="65"/>
      <c r="S374" s="65"/>
      <c r="T374" s="66"/>
      <c r="U374" s="35"/>
      <c r="V374" s="35"/>
      <c r="W374" s="35"/>
      <c r="X374" s="35"/>
      <c r="Y374" s="35"/>
      <c r="Z374" s="35"/>
      <c r="AA374" s="35"/>
      <c r="AB374" s="35"/>
      <c r="AC374" s="35"/>
      <c r="AD374" s="35"/>
      <c r="AE374" s="35"/>
      <c r="AT374" s="18" t="s">
        <v>138</v>
      </c>
      <c r="AU374" s="18" t="s">
        <v>84</v>
      </c>
    </row>
    <row r="375" spans="1:65" s="2" customFormat="1" ht="10">
      <c r="A375" s="35"/>
      <c r="B375" s="36"/>
      <c r="C375" s="37"/>
      <c r="D375" s="192" t="s">
        <v>140</v>
      </c>
      <c r="E375" s="37"/>
      <c r="F375" s="193" t="s">
        <v>491</v>
      </c>
      <c r="G375" s="37"/>
      <c r="H375" s="37"/>
      <c r="I375" s="189"/>
      <c r="J375" s="37"/>
      <c r="K375" s="37"/>
      <c r="L375" s="40"/>
      <c r="M375" s="190"/>
      <c r="N375" s="191"/>
      <c r="O375" s="65"/>
      <c r="P375" s="65"/>
      <c r="Q375" s="65"/>
      <c r="R375" s="65"/>
      <c r="S375" s="65"/>
      <c r="T375" s="66"/>
      <c r="U375" s="35"/>
      <c r="V375" s="35"/>
      <c r="W375" s="35"/>
      <c r="X375" s="35"/>
      <c r="Y375" s="35"/>
      <c r="Z375" s="35"/>
      <c r="AA375" s="35"/>
      <c r="AB375" s="35"/>
      <c r="AC375" s="35"/>
      <c r="AD375" s="35"/>
      <c r="AE375" s="35"/>
      <c r="AT375" s="18" t="s">
        <v>140</v>
      </c>
      <c r="AU375" s="18" t="s">
        <v>84</v>
      </c>
    </row>
    <row r="376" spans="1:65" s="2" customFormat="1" ht="24.15" customHeight="1">
      <c r="A376" s="35"/>
      <c r="B376" s="36"/>
      <c r="C376" s="174" t="s">
        <v>376</v>
      </c>
      <c r="D376" s="174" t="s">
        <v>132</v>
      </c>
      <c r="E376" s="175" t="s">
        <v>492</v>
      </c>
      <c r="F376" s="176" t="s">
        <v>493</v>
      </c>
      <c r="G376" s="177" t="s">
        <v>182</v>
      </c>
      <c r="H376" s="178">
        <v>8</v>
      </c>
      <c r="I376" s="179"/>
      <c r="J376" s="180">
        <f>ROUND(I376*H376,2)</f>
        <v>0</v>
      </c>
      <c r="K376" s="176" t="s">
        <v>136</v>
      </c>
      <c r="L376" s="40"/>
      <c r="M376" s="181" t="s">
        <v>19</v>
      </c>
      <c r="N376" s="182" t="s">
        <v>45</v>
      </c>
      <c r="O376" s="65"/>
      <c r="P376" s="183">
        <f>O376*H376</f>
        <v>0</v>
      </c>
      <c r="Q376" s="183">
        <v>0</v>
      </c>
      <c r="R376" s="183">
        <f>Q376*H376</f>
        <v>0</v>
      </c>
      <c r="S376" s="183">
        <v>0</v>
      </c>
      <c r="T376" s="184">
        <f>S376*H376</f>
        <v>0</v>
      </c>
      <c r="U376" s="35"/>
      <c r="V376" s="35"/>
      <c r="W376" s="35"/>
      <c r="X376" s="35"/>
      <c r="Y376" s="35"/>
      <c r="Z376" s="35"/>
      <c r="AA376" s="35"/>
      <c r="AB376" s="35"/>
      <c r="AC376" s="35"/>
      <c r="AD376" s="35"/>
      <c r="AE376" s="35"/>
      <c r="AR376" s="185" t="s">
        <v>137</v>
      </c>
      <c r="AT376" s="185" t="s">
        <v>132</v>
      </c>
      <c r="AU376" s="185" t="s">
        <v>84</v>
      </c>
      <c r="AY376" s="18" t="s">
        <v>130</v>
      </c>
      <c r="BE376" s="186">
        <f>IF(N376="základní",J376,0)</f>
        <v>0</v>
      </c>
      <c r="BF376" s="186">
        <f>IF(N376="snížená",J376,0)</f>
        <v>0</v>
      </c>
      <c r="BG376" s="186">
        <f>IF(N376="zákl. přenesená",J376,0)</f>
        <v>0</v>
      </c>
      <c r="BH376" s="186">
        <f>IF(N376="sníž. přenesená",J376,0)</f>
        <v>0</v>
      </c>
      <c r="BI376" s="186">
        <f>IF(N376="nulová",J376,0)</f>
        <v>0</v>
      </c>
      <c r="BJ376" s="18" t="s">
        <v>82</v>
      </c>
      <c r="BK376" s="186">
        <f>ROUND(I376*H376,2)</f>
        <v>0</v>
      </c>
      <c r="BL376" s="18" t="s">
        <v>137</v>
      </c>
      <c r="BM376" s="185" t="s">
        <v>494</v>
      </c>
    </row>
    <row r="377" spans="1:65" s="2" customFormat="1" ht="27">
      <c r="A377" s="35"/>
      <c r="B377" s="36"/>
      <c r="C377" s="37"/>
      <c r="D377" s="187" t="s">
        <v>138</v>
      </c>
      <c r="E377" s="37"/>
      <c r="F377" s="188" t="s">
        <v>495</v>
      </c>
      <c r="G377" s="37"/>
      <c r="H377" s="37"/>
      <c r="I377" s="189"/>
      <c r="J377" s="37"/>
      <c r="K377" s="37"/>
      <c r="L377" s="40"/>
      <c r="M377" s="190"/>
      <c r="N377" s="191"/>
      <c r="O377" s="65"/>
      <c r="P377" s="65"/>
      <c r="Q377" s="65"/>
      <c r="R377" s="65"/>
      <c r="S377" s="65"/>
      <c r="T377" s="66"/>
      <c r="U377" s="35"/>
      <c r="V377" s="35"/>
      <c r="W377" s="35"/>
      <c r="X377" s="35"/>
      <c r="Y377" s="35"/>
      <c r="Z377" s="35"/>
      <c r="AA377" s="35"/>
      <c r="AB377" s="35"/>
      <c r="AC377" s="35"/>
      <c r="AD377" s="35"/>
      <c r="AE377" s="35"/>
      <c r="AT377" s="18" t="s">
        <v>138</v>
      </c>
      <c r="AU377" s="18" t="s">
        <v>84</v>
      </c>
    </row>
    <row r="378" spans="1:65" s="2" customFormat="1" ht="10">
      <c r="A378" s="35"/>
      <c r="B378" s="36"/>
      <c r="C378" s="37"/>
      <c r="D378" s="192" t="s">
        <v>140</v>
      </c>
      <c r="E378" s="37"/>
      <c r="F378" s="193" t="s">
        <v>496</v>
      </c>
      <c r="G378" s="37"/>
      <c r="H378" s="37"/>
      <c r="I378" s="189"/>
      <c r="J378" s="37"/>
      <c r="K378" s="37"/>
      <c r="L378" s="40"/>
      <c r="M378" s="190"/>
      <c r="N378" s="191"/>
      <c r="O378" s="65"/>
      <c r="P378" s="65"/>
      <c r="Q378" s="65"/>
      <c r="R378" s="65"/>
      <c r="S378" s="65"/>
      <c r="T378" s="66"/>
      <c r="U378" s="35"/>
      <c r="V378" s="35"/>
      <c r="W378" s="35"/>
      <c r="X378" s="35"/>
      <c r="Y378" s="35"/>
      <c r="Z378" s="35"/>
      <c r="AA378" s="35"/>
      <c r="AB378" s="35"/>
      <c r="AC378" s="35"/>
      <c r="AD378" s="35"/>
      <c r="AE378" s="35"/>
      <c r="AT378" s="18" t="s">
        <v>140</v>
      </c>
      <c r="AU378" s="18" t="s">
        <v>84</v>
      </c>
    </row>
    <row r="379" spans="1:65" s="14" customFormat="1" ht="10">
      <c r="B379" s="204"/>
      <c r="C379" s="205"/>
      <c r="D379" s="187" t="s">
        <v>142</v>
      </c>
      <c r="E379" s="206" t="s">
        <v>19</v>
      </c>
      <c r="F379" s="207" t="s">
        <v>497</v>
      </c>
      <c r="G379" s="205"/>
      <c r="H379" s="208">
        <v>3.8</v>
      </c>
      <c r="I379" s="209"/>
      <c r="J379" s="205"/>
      <c r="K379" s="205"/>
      <c r="L379" s="210"/>
      <c r="M379" s="211"/>
      <c r="N379" s="212"/>
      <c r="O379" s="212"/>
      <c r="P379" s="212"/>
      <c r="Q379" s="212"/>
      <c r="R379" s="212"/>
      <c r="S379" s="212"/>
      <c r="T379" s="213"/>
      <c r="AT379" s="214" t="s">
        <v>142</v>
      </c>
      <c r="AU379" s="214" t="s">
        <v>84</v>
      </c>
      <c r="AV379" s="14" t="s">
        <v>84</v>
      </c>
      <c r="AW379" s="14" t="s">
        <v>35</v>
      </c>
      <c r="AX379" s="14" t="s">
        <v>74</v>
      </c>
      <c r="AY379" s="214" t="s">
        <v>130</v>
      </c>
    </row>
    <row r="380" spans="1:65" s="14" customFormat="1" ht="10">
      <c r="B380" s="204"/>
      <c r="C380" s="205"/>
      <c r="D380" s="187" t="s">
        <v>142</v>
      </c>
      <c r="E380" s="206" t="s">
        <v>19</v>
      </c>
      <c r="F380" s="207" t="s">
        <v>498</v>
      </c>
      <c r="G380" s="205"/>
      <c r="H380" s="208">
        <v>4.2</v>
      </c>
      <c r="I380" s="209"/>
      <c r="J380" s="205"/>
      <c r="K380" s="205"/>
      <c r="L380" s="210"/>
      <c r="M380" s="211"/>
      <c r="N380" s="212"/>
      <c r="O380" s="212"/>
      <c r="P380" s="212"/>
      <c r="Q380" s="212"/>
      <c r="R380" s="212"/>
      <c r="S380" s="212"/>
      <c r="T380" s="213"/>
      <c r="AT380" s="214" t="s">
        <v>142</v>
      </c>
      <c r="AU380" s="214" t="s">
        <v>84</v>
      </c>
      <c r="AV380" s="14" t="s">
        <v>84</v>
      </c>
      <c r="AW380" s="14" t="s">
        <v>35</v>
      </c>
      <c r="AX380" s="14" t="s">
        <v>74</v>
      </c>
      <c r="AY380" s="214" t="s">
        <v>130</v>
      </c>
    </row>
    <row r="381" spans="1:65" s="15" customFormat="1" ht="10">
      <c r="B381" s="215"/>
      <c r="C381" s="216"/>
      <c r="D381" s="187" t="s">
        <v>142</v>
      </c>
      <c r="E381" s="217" t="s">
        <v>19</v>
      </c>
      <c r="F381" s="218" t="s">
        <v>145</v>
      </c>
      <c r="G381" s="216"/>
      <c r="H381" s="219">
        <v>8</v>
      </c>
      <c r="I381" s="220"/>
      <c r="J381" s="216"/>
      <c r="K381" s="216"/>
      <c r="L381" s="221"/>
      <c r="M381" s="222"/>
      <c r="N381" s="223"/>
      <c r="O381" s="223"/>
      <c r="P381" s="223"/>
      <c r="Q381" s="223"/>
      <c r="R381" s="223"/>
      <c r="S381" s="223"/>
      <c r="T381" s="224"/>
      <c r="AT381" s="225" t="s">
        <v>142</v>
      </c>
      <c r="AU381" s="225" t="s">
        <v>84</v>
      </c>
      <c r="AV381" s="15" t="s">
        <v>137</v>
      </c>
      <c r="AW381" s="15" t="s">
        <v>35</v>
      </c>
      <c r="AX381" s="15" t="s">
        <v>82</v>
      </c>
      <c r="AY381" s="225" t="s">
        <v>130</v>
      </c>
    </row>
    <row r="382" spans="1:65" s="2" customFormat="1" ht="24.15" customHeight="1">
      <c r="A382" s="35"/>
      <c r="B382" s="36"/>
      <c r="C382" s="174" t="s">
        <v>499</v>
      </c>
      <c r="D382" s="174" t="s">
        <v>132</v>
      </c>
      <c r="E382" s="175" t="s">
        <v>500</v>
      </c>
      <c r="F382" s="176" t="s">
        <v>501</v>
      </c>
      <c r="G382" s="177" t="s">
        <v>182</v>
      </c>
      <c r="H382" s="178">
        <v>9.8000000000000007</v>
      </c>
      <c r="I382" s="179"/>
      <c r="J382" s="180">
        <f>ROUND(I382*H382,2)</f>
        <v>0</v>
      </c>
      <c r="K382" s="176" t="s">
        <v>136</v>
      </c>
      <c r="L382" s="40"/>
      <c r="M382" s="181" t="s">
        <v>19</v>
      </c>
      <c r="N382" s="182" t="s">
        <v>45</v>
      </c>
      <c r="O382" s="65"/>
      <c r="P382" s="183">
        <f>O382*H382</f>
        <v>0</v>
      </c>
      <c r="Q382" s="183">
        <v>0</v>
      </c>
      <c r="R382" s="183">
        <f>Q382*H382</f>
        <v>0</v>
      </c>
      <c r="S382" s="183">
        <v>0</v>
      </c>
      <c r="T382" s="184">
        <f>S382*H382</f>
        <v>0</v>
      </c>
      <c r="U382" s="35"/>
      <c r="V382" s="35"/>
      <c r="W382" s="35"/>
      <c r="X382" s="35"/>
      <c r="Y382" s="35"/>
      <c r="Z382" s="35"/>
      <c r="AA382" s="35"/>
      <c r="AB382" s="35"/>
      <c r="AC382" s="35"/>
      <c r="AD382" s="35"/>
      <c r="AE382" s="35"/>
      <c r="AR382" s="185" t="s">
        <v>137</v>
      </c>
      <c r="AT382" s="185" t="s">
        <v>132</v>
      </c>
      <c r="AU382" s="185" t="s">
        <v>84</v>
      </c>
      <c r="AY382" s="18" t="s">
        <v>130</v>
      </c>
      <c r="BE382" s="186">
        <f>IF(N382="základní",J382,0)</f>
        <v>0</v>
      </c>
      <c r="BF382" s="186">
        <f>IF(N382="snížená",J382,0)</f>
        <v>0</v>
      </c>
      <c r="BG382" s="186">
        <f>IF(N382="zákl. přenesená",J382,0)</f>
        <v>0</v>
      </c>
      <c r="BH382" s="186">
        <f>IF(N382="sníž. přenesená",J382,0)</f>
        <v>0</v>
      </c>
      <c r="BI382" s="186">
        <f>IF(N382="nulová",J382,0)</f>
        <v>0</v>
      </c>
      <c r="BJ382" s="18" t="s">
        <v>82</v>
      </c>
      <c r="BK382" s="186">
        <f>ROUND(I382*H382,2)</f>
        <v>0</v>
      </c>
      <c r="BL382" s="18" t="s">
        <v>137</v>
      </c>
      <c r="BM382" s="185" t="s">
        <v>502</v>
      </c>
    </row>
    <row r="383" spans="1:65" s="2" customFormat="1" ht="27">
      <c r="A383" s="35"/>
      <c r="B383" s="36"/>
      <c r="C383" s="37"/>
      <c r="D383" s="187" t="s">
        <v>138</v>
      </c>
      <c r="E383" s="37"/>
      <c r="F383" s="188" t="s">
        <v>503</v>
      </c>
      <c r="G383" s="37"/>
      <c r="H383" s="37"/>
      <c r="I383" s="189"/>
      <c r="J383" s="37"/>
      <c r="K383" s="37"/>
      <c r="L383" s="40"/>
      <c r="M383" s="190"/>
      <c r="N383" s="191"/>
      <c r="O383" s="65"/>
      <c r="P383" s="65"/>
      <c r="Q383" s="65"/>
      <c r="R383" s="65"/>
      <c r="S383" s="65"/>
      <c r="T383" s="66"/>
      <c r="U383" s="35"/>
      <c r="V383" s="35"/>
      <c r="W383" s="35"/>
      <c r="X383" s="35"/>
      <c r="Y383" s="35"/>
      <c r="Z383" s="35"/>
      <c r="AA383" s="35"/>
      <c r="AB383" s="35"/>
      <c r="AC383" s="35"/>
      <c r="AD383" s="35"/>
      <c r="AE383" s="35"/>
      <c r="AT383" s="18" t="s">
        <v>138</v>
      </c>
      <c r="AU383" s="18" t="s">
        <v>84</v>
      </c>
    </row>
    <row r="384" spans="1:65" s="2" customFormat="1" ht="10">
      <c r="A384" s="35"/>
      <c r="B384" s="36"/>
      <c r="C384" s="37"/>
      <c r="D384" s="192" t="s">
        <v>140</v>
      </c>
      <c r="E384" s="37"/>
      <c r="F384" s="193" t="s">
        <v>504</v>
      </c>
      <c r="G384" s="37"/>
      <c r="H384" s="37"/>
      <c r="I384" s="189"/>
      <c r="J384" s="37"/>
      <c r="K384" s="37"/>
      <c r="L384" s="40"/>
      <c r="M384" s="190"/>
      <c r="N384" s="191"/>
      <c r="O384" s="65"/>
      <c r="P384" s="65"/>
      <c r="Q384" s="65"/>
      <c r="R384" s="65"/>
      <c r="S384" s="65"/>
      <c r="T384" s="66"/>
      <c r="U384" s="35"/>
      <c r="V384" s="35"/>
      <c r="W384" s="35"/>
      <c r="X384" s="35"/>
      <c r="Y384" s="35"/>
      <c r="Z384" s="35"/>
      <c r="AA384" s="35"/>
      <c r="AB384" s="35"/>
      <c r="AC384" s="35"/>
      <c r="AD384" s="35"/>
      <c r="AE384" s="35"/>
      <c r="AT384" s="18" t="s">
        <v>140</v>
      </c>
      <c r="AU384" s="18" t="s">
        <v>84</v>
      </c>
    </row>
    <row r="385" spans="1:65" s="14" customFormat="1" ht="10">
      <c r="B385" s="204"/>
      <c r="C385" s="205"/>
      <c r="D385" s="187" t="s">
        <v>142</v>
      </c>
      <c r="E385" s="206" t="s">
        <v>19</v>
      </c>
      <c r="F385" s="207" t="s">
        <v>505</v>
      </c>
      <c r="G385" s="205"/>
      <c r="H385" s="208">
        <v>4.8</v>
      </c>
      <c r="I385" s="209"/>
      <c r="J385" s="205"/>
      <c r="K385" s="205"/>
      <c r="L385" s="210"/>
      <c r="M385" s="211"/>
      <c r="N385" s="212"/>
      <c r="O385" s="212"/>
      <c r="P385" s="212"/>
      <c r="Q385" s="212"/>
      <c r="R385" s="212"/>
      <c r="S385" s="212"/>
      <c r="T385" s="213"/>
      <c r="AT385" s="214" t="s">
        <v>142</v>
      </c>
      <c r="AU385" s="214" t="s">
        <v>84</v>
      </c>
      <c r="AV385" s="14" t="s">
        <v>84</v>
      </c>
      <c r="AW385" s="14" t="s">
        <v>35</v>
      </c>
      <c r="AX385" s="14" t="s">
        <v>74</v>
      </c>
      <c r="AY385" s="214" t="s">
        <v>130</v>
      </c>
    </row>
    <row r="386" spans="1:65" s="14" customFormat="1" ht="10">
      <c r="B386" s="204"/>
      <c r="C386" s="205"/>
      <c r="D386" s="187" t="s">
        <v>142</v>
      </c>
      <c r="E386" s="206" t="s">
        <v>19</v>
      </c>
      <c r="F386" s="207" t="s">
        <v>506</v>
      </c>
      <c r="G386" s="205"/>
      <c r="H386" s="208">
        <v>5</v>
      </c>
      <c r="I386" s="209"/>
      <c r="J386" s="205"/>
      <c r="K386" s="205"/>
      <c r="L386" s="210"/>
      <c r="M386" s="211"/>
      <c r="N386" s="212"/>
      <c r="O386" s="212"/>
      <c r="P386" s="212"/>
      <c r="Q386" s="212"/>
      <c r="R386" s="212"/>
      <c r="S386" s="212"/>
      <c r="T386" s="213"/>
      <c r="AT386" s="214" t="s">
        <v>142</v>
      </c>
      <c r="AU386" s="214" t="s">
        <v>84</v>
      </c>
      <c r="AV386" s="14" t="s">
        <v>84</v>
      </c>
      <c r="AW386" s="14" t="s">
        <v>35</v>
      </c>
      <c r="AX386" s="14" t="s">
        <v>74</v>
      </c>
      <c r="AY386" s="214" t="s">
        <v>130</v>
      </c>
    </row>
    <row r="387" spans="1:65" s="15" customFormat="1" ht="10">
      <c r="B387" s="215"/>
      <c r="C387" s="216"/>
      <c r="D387" s="187" t="s">
        <v>142</v>
      </c>
      <c r="E387" s="217" t="s">
        <v>19</v>
      </c>
      <c r="F387" s="218" t="s">
        <v>145</v>
      </c>
      <c r="G387" s="216"/>
      <c r="H387" s="219">
        <v>9.8000000000000007</v>
      </c>
      <c r="I387" s="220"/>
      <c r="J387" s="216"/>
      <c r="K387" s="216"/>
      <c r="L387" s="221"/>
      <c r="M387" s="222"/>
      <c r="N387" s="223"/>
      <c r="O387" s="223"/>
      <c r="P387" s="223"/>
      <c r="Q387" s="223"/>
      <c r="R387" s="223"/>
      <c r="S387" s="223"/>
      <c r="T387" s="224"/>
      <c r="AT387" s="225" t="s">
        <v>142</v>
      </c>
      <c r="AU387" s="225" t="s">
        <v>84</v>
      </c>
      <c r="AV387" s="15" t="s">
        <v>137</v>
      </c>
      <c r="AW387" s="15" t="s">
        <v>35</v>
      </c>
      <c r="AX387" s="15" t="s">
        <v>82</v>
      </c>
      <c r="AY387" s="225" t="s">
        <v>130</v>
      </c>
    </row>
    <row r="388" spans="1:65" s="2" customFormat="1" ht="24.15" customHeight="1">
      <c r="A388" s="35"/>
      <c r="B388" s="36"/>
      <c r="C388" s="174" t="s">
        <v>386</v>
      </c>
      <c r="D388" s="174" t="s">
        <v>132</v>
      </c>
      <c r="E388" s="175" t="s">
        <v>507</v>
      </c>
      <c r="F388" s="176" t="s">
        <v>508</v>
      </c>
      <c r="G388" s="177" t="s">
        <v>182</v>
      </c>
      <c r="H388" s="178">
        <v>5</v>
      </c>
      <c r="I388" s="179"/>
      <c r="J388" s="180">
        <f>ROUND(I388*H388,2)</f>
        <v>0</v>
      </c>
      <c r="K388" s="176" t="s">
        <v>136</v>
      </c>
      <c r="L388" s="40"/>
      <c r="M388" s="181" t="s">
        <v>19</v>
      </c>
      <c r="N388" s="182" t="s">
        <v>45</v>
      </c>
      <c r="O388" s="65"/>
      <c r="P388" s="183">
        <f>O388*H388</f>
        <v>0</v>
      </c>
      <c r="Q388" s="183">
        <v>0</v>
      </c>
      <c r="R388" s="183">
        <f>Q388*H388</f>
        <v>0</v>
      </c>
      <c r="S388" s="183">
        <v>0</v>
      </c>
      <c r="T388" s="184">
        <f>S388*H388</f>
        <v>0</v>
      </c>
      <c r="U388" s="35"/>
      <c r="V388" s="35"/>
      <c r="W388" s="35"/>
      <c r="X388" s="35"/>
      <c r="Y388" s="35"/>
      <c r="Z388" s="35"/>
      <c r="AA388" s="35"/>
      <c r="AB388" s="35"/>
      <c r="AC388" s="35"/>
      <c r="AD388" s="35"/>
      <c r="AE388" s="35"/>
      <c r="AR388" s="185" t="s">
        <v>137</v>
      </c>
      <c r="AT388" s="185" t="s">
        <v>132</v>
      </c>
      <c r="AU388" s="185" t="s">
        <v>84</v>
      </c>
      <c r="AY388" s="18" t="s">
        <v>130</v>
      </c>
      <c r="BE388" s="186">
        <f>IF(N388="základní",J388,0)</f>
        <v>0</v>
      </c>
      <c r="BF388" s="186">
        <f>IF(N388="snížená",J388,0)</f>
        <v>0</v>
      </c>
      <c r="BG388" s="186">
        <f>IF(N388="zákl. přenesená",J388,0)</f>
        <v>0</v>
      </c>
      <c r="BH388" s="186">
        <f>IF(N388="sníž. přenesená",J388,0)</f>
        <v>0</v>
      </c>
      <c r="BI388" s="186">
        <f>IF(N388="nulová",J388,0)</f>
        <v>0</v>
      </c>
      <c r="BJ388" s="18" t="s">
        <v>82</v>
      </c>
      <c r="BK388" s="186">
        <f>ROUND(I388*H388,2)</f>
        <v>0</v>
      </c>
      <c r="BL388" s="18" t="s">
        <v>137</v>
      </c>
      <c r="BM388" s="185" t="s">
        <v>509</v>
      </c>
    </row>
    <row r="389" spans="1:65" s="2" customFormat="1" ht="18">
      <c r="A389" s="35"/>
      <c r="B389" s="36"/>
      <c r="C389" s="37"/>
      <c r="D389" s="187" t="s">
        <v>138</v>
      </c>
      <c r="E389" s="37"/>
      <c r="F389" s="188" t="s">
        <v>510</v>
      </c>
      <c r="G389" s="37"/>
      <c r="H389" s="37"/>
      <c r="I389" s="189"/>
      <c r="J389" s="37"/>
      <c r="K389" s="37"/>
      <c r="L389" s="40"/>
      <c r="M389" s="190"/>
      <c r="N389" s="191"/>
      <c r="O389" s="65"/>
      <c r="P389" s="65"/>
      <c r="Q389" s="65"/>
      <c r="R389" s="65"/>
      <c r="S389" s="65"/>
      <c r="T389" s="66"/>
      <c r="U389" s="35"/>
      <c r="V389" s="35"/>
      <c r="W389" s="35"/>
      <c r="X389" s="35"/>
      <c r="Y389" s="35"/>
      <c r="Z389" s="35"/>
      <c r="AA389" s="35"/>
      <c r="AB389" s="35"/>
      <c r="AC389" s="35"/>
      <c r="AD389" s="35"/>
      <c r="AE389" s="35"/>
      <c r="AT389" s="18" t="s">
        <v>138</v>
      </c>
      <c r="AU389" s="18" t="s">
        <v>84</v>
      </c>
    </row>
    <row r="390" spans="1:65" s="2" customFormat="1" ht="10">
      <c r="A390" s="35"/>
      <c r="B390" s="36"/>
      <c r="C390" s="37"/>
      <c r="D390" s="192" t="s">
        <v>140</v>
      </c>
      <c r="E390" s="37"/>
      <c r="F390" s="193" t="s">
        <v>511</v>
      </c>
      <c r="G390" s="37"/>
      <c r="H390" s="37"/>
      <c r="I390" s="189"/>
      <c r="J390" s="37"/>
      <c r="K390" s="37"/>
      <c r="L390" s="40"/>
      <c r="M390" s="190"/>
      <c r="N390" s="191"/>
      <c r="O390" s="65"/>
      <c r="P390" s="65"/>
      <c r="Q390" s="65"/>
      <c r="R390" s="65"/>
      <c r="S390" s="65"/>
      <c r="T390" s="66"/>
      <c r="U390" s="35"/>
      <c r="V390" s="35"/>
      <c r="W390" s="35"/>
      <c r="X390" s="35"/>
      <c r="Y390" s="35"/>
      <c r="Z390" s="35"/>
      <c r="AA390" s="35"/>
      <c r="AB390" s="35"/>
      <c r="AC390" s="35"/>
      <c r="AD390" s="35"/>
      <c r="AE390" s="35"/>
      <c r="AT390" s="18" t="s">
        <v>140</v>
      </c>
      <c r="AU390" s="18" t="s">
        <v>84</v>
      </c>
    </row>
    <row r="391" spans="1:65" s="2" customFormat="1" ht="27">
      <c r="A391" s="35"/>
      <c r="B391" s="36"/>
      <c r="C391" s="37"/>
      <c r="D391" s="187" t="s">
        <v>512</v>
      </c>
      <c r="E391" s="37"/>
      <c r="F391" s="236" t="s">
        <v>513</v>
      </c>
      <c r="G391" s="37"/>
      <c r="H391" s="37"/>
      <c r="I391" s="189"/>
      <c r="J391" s="37"/>
      <c r="K391" s="37"/>
      <c r="L391" s="40"/>
      <c r="M391" s="190"/>
      <c r="N391" s="191"/>
      <c r="O391" s="65"/>
      <c r="P391" s="65"/>
      <c r="Q391" s="65"/>
      <c r="R391" s="65"/>
      <c r="S391" s="65"/>
      <c r="T391" s="66"/>
      <c r="U391" s="35"/>
      <c r="V391" s="35"/>
      <c r="W391" s="35"/>
      <c r="X391" s="35"/>
      <c r="Y391" s="35"/>
      <c r="Z391" s="35"/>
      <c r="AA391" s="35"/>
      <c r="AB391" s="35"/>
      <c r="AC391" s="35"/>
      <c r="AD391" s="35"/>
      <c r="AE391" s="35"/>
      <c r="AT391" s="18" t="s">
        <v>512</v>
      </c>
      <c r="AU391" s="18" t="s">
        <v>84</v>
      </c>
    </row>
    <row r="392" spans="1:65" s="2" customFormat="1" ht="16.5" customHeight="1">
      <c r="A392" s="35"/>
      <c r="B392" s="36"/>
      <c r="C392" s="226" t="s">
        <v>514</v>
      </c>
      <c r="D392" s="226" t="s">
        <v>188</v>
      </c>
      <c r="E392" s="227" t="s">
        <v>515</v>
      </c>
      <c r="F392" s="228" t="s">
        <v>516</v>
      </c>
      <c r="G392" s="229" t="s">
        <v>182</v>
      </c>
      <c r="H392" s="230">
        <v>5</v>
      </c>
      <c r="I392" s="231"/>
      <c r="J392" s="232">
        <f>ROUND(I392*H392,2)</f>
        <v>0</v>
      </c>
      <c r="K392" s="228" t="s">
        <v>136</v>
      </c>
      <c r="L392" s="233"/>
      <c r="M392" s="234" t="s">
        <v>19</v>
      </c>
      <c r="N392" s="235" t="s">
        <v>45</v>
      </c>
      <c r="O392" s="65"/>
      <c r="P392" s="183">
        <f>O392*H392</f>
        <v>0</v>
      </c>
      <c r="Q392" s="183">
        <v>5.4999999999999997E-3</v>
      </c>
      <c r="R392" s="183">
        <f>Q392*H392</f>
        <v>2.7499999999999997E-2</v>
      </c>
      <c r="S392" s="183">
        <v>0</v>
      </c>
      <c r="T392" s="184">
        <f>S392*H392</f>
        <v>0</v>
      </c>
      <c r="U392" s="35"/>
      <c r="V392" s="35"/>
      <c r="W392" s="35"/>
      <c r="X392" s="35"/>
      <c r="Y392" s="35"/>
      <c r="Z392" s="35"/>
      <c r="AA392" s="35"/>
      <c r="AB392" s="35"/>
      <c r="AC392" s="35"/>
      <c r="AD392" s="35"/>
      <c r="AE392" s="35"/>
      <c r="AR392" s="185" t="s">
        <v>187</v>
      </c>
      <c r="AT392" s="185" t="s">
        <v>188</v>
      </c>
      <c r="AU392" s="185" t="s">
        <v>84</v>
      </c>
      <c r="AY392" s="18" t="s">
        <v>130</v>
      </c>
      <c r="BE392" s="186">
        <f>IF(N392="základní",J392,0)</f>
        <v>0</v>
      </c>
      <c r="BF392" s="186">
        <f>IF(N392="snížená",J392,0)</f>
        <v>0</v>
      </c>
      <c r="BG392" s="186">
        <f>IF(N392="zákl. přenesená",J392,0)</f>
        <v>0</v>
      </c>
      <c r="BH392" s="186">
        <f>IF(N392="sníž. přenesená",J392,0)</f>
        <v>0</v>
      </c>
      <c r="BI392" s="186">
        <f>IF(N392="nulová",J392,0)</f>
        <v>0</v>
      </c>
      <c r="BJ392" s="18" t="s">
        <v>82</v>
      </c>
      <c r="BK392" s="186">
        <f>ROUND(I392*H392,2)</f>
        <v>0</v>
      </c>
      <c r="BL392" s="18" t="s">
        <v>137</v>
      </c>
      <c r="BM392" s="185" t="s">
        <v>517</v>
      </c>
    </row>
    <row r="393" spans="1:65" s="2" customFormat="1" ht="10">
      <c r="A393" s="35"/>
      <c r="B393" s="36"/>
      <c r="C393" s="37"/>
      <c r="D393" s="187" t="s">
        <v>138</v>
      </c>
      <c r="E393" s="37"/>
      <c r="F393" s="188" t="s">
        <v>516</v>
      </c>
      <c r="G393" s="37"/>
      <c r="H393" s="37"/>
      <c r="I393" s="189"/>
      <c r="J393" s="37"/>
      <c r="K393" s="37"/>
      <c r="L393" s="40"/>
      <c r="M393" s="190"/>
      <c r="N393" s="191"/>
      <c r="O393" s="65"/>
      <c r="P393" s="65"/>
      <c r="Q393" s="65"/>
      <c r="R393" s="65"/>
      <c r="S393" s="65"/>
      <c r="T393" s="66"/>
      <c r="U393" s="35"/>
      <c r="V393" s="35"/>
      <c r="W393" s="35"/>
      <c r="X393" s="35"/>
      <c r="Y393" s="35"/>
      <c r="Z393" s="35"/>
      <c r="AA393" s="35"/>
      <c r="AB393" s="35"/>
      <c r="AC393" s="35"/>
      <c r="AD393" s="35"/>
      <c r="AE393" s="35"/>
      <c r="AT393" s="18" t="s">
        <v>138</v>
      </c>
      <c r="AU393" s="18" t="s">
        <v>84</v>
      </c>
    </row>
    <row r="394" spans="1:65" s="14" customFormat="1" ht="10">
      <c r="B394" s="204"/>
      <c r="C394" s="205"/>
      <c r="D394" s="187" t="s">
        <v>142</v>
      </c>
      <c r="E394" s="205"/>
      <c r="F394" s="207" t="s">
        <v>518</v>
      </c>
      <c r="G394" s="205"/>
      <c r="H394" s="208">
        <v>5</v>
      </c>
      <c r="I394" s="209"/>
      <c r="J394" s="205"/>
      <c r="K394" s="205"/>
      <c r="L394" s="210"/>
      <c r="M394" s="211"/>
      <c r="N394" s="212"/>
      <c r="O394" s="212"/>
      <c r="P394" s="212"/>
      <c r="Q394" s="212"/>
      <c r="R394" s="212"/>
      <c r="S394" s="212"/>
      <c r="T394" s="213"/>
      <c r="AT394" s="214" t="s">
        <v>142</v>
      </c>
      <c r="AU394" s="214" t="s">
        <v>84</v>
      </c>
      <c r="AV394" s="14" t="s">
        <v>84</v>
      </c>
      <c r="AW394" s="14" t="s">
        <v>4</v>
      </c>
      <c r="AX394" s="14" t="s">
        <v>82</v>
      </c>
      <c r="AY394" s="214" t="s">
        <v>130</v>
      </c>
    </row>
    <row r="395" spans="1:65" s="2" customFormat="1" ht="24.15" customHeight="1">
      <c r="A395" s="35"/>
      <c r="B395" s="36"/>
      <c r="C395" s="174" t="s">
        <v>393</v>
      </c>
      <c r="D395" s="174" t="s">
        <v>132</v>
      </c>
      <c r="E395" s="175" t="s">
        <v>519</v>
      </c>
      <c r="F395" s="176" t="s">
        <v>520</v>
      </c>
      <c r="G395" s="177" t="s">
        <v>471</v>
      </c>
      <c r="H395" s="178">
        <v>3</v>
      </c>
      <c r="I395" s="179"/>
      <c r="J395" s="180">
        <f>ROUND(I395*H395,2)</f>
        <v>0</v>
      </c>
      <c r="K395" s="176" t="s">
        <v>136</v>
      </c>
      <c r="L395" s="40"/>
      <c r="M395" s="181" t="s">
        <v>19</v>
      </c>
      <c r="N395" s="182" t="s">
        <v>45</v>
      </c>
      <c r="O395" s="65"/>
      <c r="P395" s="183">
        <f>O395*H395</f>
        <v>0</v>
      </c>
      <c r="Q395" s="183">
        <v>0.34076000000000001</v>
      </c>
      <c r="R395" s="183">
        <f>Q395*H395</f>
        <v>1.0222800000000001</v>
      </c>
      <c r="S395" s="183">
        <v>0</v>
      </c>
      <c r="T395" s="184">
        <f>S395*H395</f>
        <v>0</v>
      </c>
      <c r="U395" s="35"/>
      <c r="V395" s="35"/>
      <c r="W395" s="35"/>
      <c r="X395" s="35"/>
      <c r="Y395" s="35"/>
      <c r="Z395" s="35"/>
      <c r="AA395" s="35"/>
      <c r="AB395" s="35"/>
      <c r="AC395" s="35"/>
      <c r="AD395" s="35"/>
      <c r="AE395" s="35"/>
      <c r="AR395" s="185" t="s">
        <v>137</v>
      </c>
      <c r="AT395" s="185" t="s">
        <v>132</v>
      </c>
      <c r="AU395" s="185" t="s">
        <v>84</v>
      </c>
      <c r="AY395" s="18" t="s">
        <v>130</v>
      </c>
      <c r="BE395" s="186">
        <f>IF(N395="základní",J395,0)</f>
        <v>0</v>
      </c>
      <c r="BF395" s="186">
        <f>IF(N395="snížená",J395,0)</f>
        <v>0</v>
      </c>
      <c r="BG395" s="186">
        <f>IF(N395="zákl. přenesená",J395,0)</f>
        <v>0</v>
      </c>
      <c r="BH395" s="186">
        <f>IF(N395="sníž. přenesená",J395,0)</f>
        <v>0</v>
      </c>
      <c r="BI395" s="186">
        <f>IF(N395="nulová",J395,0)</f>
        <v>0</v>
      </c>
      <c r="BJ395" s="18" t="s">
        <v>82</v>
      </c>
      <c r="BK395" s="186">
        <f>ROUND(I395*H395,2)</f>
        <v>0</v>
      </c>
      <c r="BL395" s="18" t="s">
        <v>137</v>
      </c>
      <c r="BM395" s="185" t="s">
        <v>521</v>
      </c>
    </row>
    <row r="396" spans="1:65" s="2" customFormat="1" ht="18">
      <c r="A396" s="35"/>
      <c r="B396" s="36"/>
      <c r="C396" s="37"/>
      <c r="D396" s="187" t="s">
        <v>138</v>
      </c>
      <c r="E396" s="37"/>
      <c r="F396" s="188" t="s">
        <v>522</v>
      </c>
      <c r="G396" s="37"/>
      <c r="H396" s="37"/>
      <c r="I396" s="189"/>
      <c r="J396" s="37"/>
      <c r="K396" s="37"/>
      <c r="L396" s="40"/>
      <c r="M396" s="190"/>
      <c r="N396" s="191"/>
      <c r="O396" s="65"/>
      <c r="P396" s="65"/>
      <c r="Q396" s="65"/>
      <c r="R396" s="65"/>
      <c r="S396" s="65"/>
      <c r="T396" s="66"/>
      <c r="U396" s="35"/>
      <c r="V396" s="35"/>
      <c r="W396" s="35"/>
      <c r="X396" s="35"/>
      <c r="Y396" s="35"/>
      <c r="Z396" s="35"/>
      <c r="AA396" s="35"/>
      <c r="AB396" s="35"/>
      <c r="AC396" s="35"/>
      <c r="AD396" s="35"/>
      <c r="AE396" s="35"/>
      <c r="AT396" s="18" t="s">
        <v>138</v>
      </c>
      <c r="AU396" s="18" t="s">
        <v>84</v>
      </c>
    </row>
    <row r="397" spans="1:65" s="2" customFormat="1" ht="10">
      <c r="A397" s="35"/>
      <c r="B397" s="36"/>
      <c r="C397" s="37"/>
      <c r="D397" s="192" t="s">
        <v>140</v>
      </c>
      <c r="E397" s="37"/>
      <c r="F397" s="193" t="s">
        <v>523</v>
      </c>
      <c r="G397" s="37"/>
      <c r="H397" s="37"/>
      <c r="I397" s="189"/>
      <c r="J397" s="37"/>
      <c r="K397" s="37"/>
      <c r="L397" s="40"/>
      <c r="M397" s="190"/>
      <c r="N397" s="191"/>
      <c r="O397" s="65"/>
      <c r="P397" s="65"/>
      <c r="Q397" s="65"/>
      <c r="R397" s="65"/>
      <c r="S397" s="65"/>
      <c r="T397" s="66"/>
      <c r="U397" s="35"/>
      <c r="V397" s="35"/>
      <c r="W397" s="35"/>
      <c r="X397" s="35"/>
      <c r="Y397" s="35"/>
      <c r="Z397" s="35"/>
      <c r="AA397" s="35"/>
      <c r="AB397" s="35"/>
      <c r="AC397" s="35"/>
      <c r="AD397" s="35"/>
      <c r="AE397" s="35"/>
      <c r="AT397" s="18" t="s">
        <v>140</v>
      </c>
      <c r="AU397" s="18" t="s">
        <v>84</v>
      </c>
    </row>
    <row r="398" spans="1:65" s="14" customFormat="1" ht="10">
      <c r="B398" s="204"/>
      <c r="C398" s="205"/>
      <c r="D398" s="187" t="s">
        <v>142</v>
      </c>
      <c r="E398" s="206" t="s">
        <v>19</v>
      </c>
      <c r="F398" s="207" t="s">
        <v>524</v>
      </c>
      <c r="G398" s="205"/>
      <c r="H398" s="208">
        <v>3</v>
      </c>
      <c r="I398" s="209"/>
      <c r="J398" s="205"/>
      <c r="K398" s="205"/>
      <c r="L398" s="210"/>
      <c r="M398" s="211"/>
      <c r="N398" s="212"/>
      <c r="O398" s="212"/>
      <c r="P398" s="212"/>
      <c r="Q398" s="212"/>
      <c r="R398" s="212"/>
      <c r="S398" s="212"/>
      <c r="T398" s="213"/>
      <c r="AT398" s="214" t="s">
        <v>142</v>
      </c>
      <c r="AU398" s="214" t="s">
        <v>84</v>
      </c>
      <c r="AV398" s="14" t="s">
        <v>84</v>
      </c>
      <c r="AW398" s="14" t="s">
        <v>35</v>
      </c>
      <c r="AX398" s="14" t="s">
        <v>82</v>
      </c>
      <c r="AY398" s="214" t="s">
        <v>130</v>
      </c>
    </row>
    <row r="399" spans="1:65" s="2" customFormat="1" ht="24.15" customHeight="1">
      <c r="A399" s="35"/>
      <c r="B399" s="36"/>
      <c r="C399" s="226" t="s">
        <v>525</v>
      </c>
      <c r="D399" s="226" t="s">
        <v>188</v>
      </c>
      <c r="E399" s="227" t="s">
        <v>526</v>
      </c>
      <c r="F399" s="228" t="s">
        <v>527</v>
      </c>
      <c r="G399" s="229" t="s">
        <v>471</v>
      </c>
      <c r="H399" s="230">
        <v>3</v>
      </c>
      <c r="I399" s="231"/>
      <c r="J399" s="232">
        <f>ROUND(I399*H399,2)</f>
        <v>0</v>
      </c>
      <c r="K399" s="228" t="s">
        <v>421</v>
      </c>
      <c r="L399" s="233"/>
      <c r="M399" s="234" t="s">
        <v>19</v>
      </c>
      <c r="N399" s="235" t="s">
        <v>45</v>
      </c>
      <c r="O399" s="65"/>
      <c r="P399" s="183">
        <f>O399*H399</f>
        <v>0</v>
      </c>
      <c r="Q399" s="183">
        <v>11.2</v>
      </c>
      <c r="R399" s="183">
        <f>Q399*H399</f>
        <v>33.599999999999994</v>
      </c>
      <c r="S399" s="183">
        <v>0</v>
      </c>
      <c r="T399" s="184">
        <f>S399*H399</f>
        <v>0</v>
      </c>
      <c r="U399" s="35"/>
      <c r="V399" s="35"/>
      <c r="W399" s="35"/>
      <c r="X399" s="35"/>
      <c r="Y399" s="35"/>
      <c r="Z399" s="35"/>
      <c r="AA399" s="35"/>
      <c r="AB399" s="35"/>
      <c r="AC399" s="35"/>
      <c r="AD399" s="35"/>
      <c r="AE399" s="35"/>
      <c r="AR399" s="185" t="s">
        <v>187</v>
      </c>
      <c r="AT399" s="185" t="s">
        <v>188</v>
      </c>
      <c r="AU399" s="185" t="s">
        <v>84</v>
      </c>
      <c r="AY399" s="18" t="s">
        <v>130</v>
      </c>
      <c r="BE399" s="186">
        <f>IF(N399="základní",J399,0)</f>
        <v>0</v>
      </c>
      <c r="BF399" s="186">
        <f>IF(N399="snížená",J399,0)</f>
        <v>0</v>
      </c>
      <c r="BG399" s="186">
        <f>IF(N399="zákl. přenesená",J399,0)</f>
        <v>0</v>
      </c>
      <c r="BH399" s="186">
        <f>IF(N399="sníž. přenesená",J399,0)</f>
        <v>0</v>
      </c>
      <c r="BI399" s="186">
        <f>IF(N399="nulová",J399,0)</f>
        <v>0</v>
      </c>
      <c r="BJ399" s="18" t="s">
        <v>82</v>
      </c>
      <c r="BK399" s="186">
        <f>ROUND(I399*H399,2)</f>
        <v>0</v>
      </c>
      <c r="BL399" s="18" t="s">
        <v>137</v>
      </c>
      <c r="BM399" s="185" t="s">
        <v>528</v>
      </c>
    </row>
    <row r="400" spans="1:65" s="2" customFormat="1" ht="10">
      <c r="A400" s="35"/>
      <c r="B400" s="36"/>
      <c r="C400" s="37"/>
      <c r="D400" s="187" t="s">
        <v>138</v>
      </c>
      <c r="E400" s="37"/>
      <c r="F400" s="188" t="s">
        <v>527</v>
      </c>
      <c r="G400" s="37"/>
      <c r="H400" s="37"/>
      <c r="I400" s="189"/>
      <c r="J400" s="37"/>
      <c r="K400" s="37"/>
      <c r="L400" s="40"/>
      <c r="M400" s="190"/>
      <c r="N400" s="191"/>
      <c r="O400" s="65"/>
      <c r="P400" s="65"/>
      <c r="Q400" s="65"/>
      <c r="R400" s="65"/>
      <c r="S400" s="65"/>
      <c r="T400" s="66"/>
      <c r="U400" s="35"/>
      <c r="V400" s="35"/>
      <c r="W400" s="35"/>
      <c r="X400" s="35"/>
      <c r="Y400" s="35"/>
      <c r="Z400" s="35"/>
      <c r="AA400" s="35"/>
      <c r="AB400" s="35"/>
      <c r="AC400" s="35"/>
      <c r="AD400" s="35"/>
      <c r="AE400" s="35"/>
      <c r="AT400" s="18" t="s">
        <v>138</v>
      </c>
      <c r="AU400" s="18" t="s">
        <v>84</v>
      </c>
    </row>
    <row r="401" spans="1:65" s="13" customFormat="1" ht="20">
      <c r="B401" s="194"/>
      <c r="C401" s="195"/>
      <c r="D401" s="187" t="s">
        <v>142</v>
      </c>
      <c r="E401" s="196" t="s">
        <v>19</v>
      </c>
      <c r="F401" s="197" t="s">
        <v>529</v>
      </c>
      <c r="G401" s="195"/>
      <c r="H401" s="196" t="s">
        <v>19</v>
      </c>
      <c r="I401" s="198"/>
      <c r="J401" s="195"/>
      <c r="K401" s="195"/>
      <c r="L401" s="199"/>
      <c r="M401" s="200"/>
      <c r="N401" s="201"/>
      <c r="O401" s="201"/>
      <c r="P401" s="201"/>
      <c r="Q401" s="201"/>
      <c r="R401" s="201"/>
      <c r="S401" s="201"/>
      <c r="T401" s="202"/>
      <c r="AT401" s="203" t="s">
        <v>142</v>
      </c>
      <c r="AU401" s="203" t="s">
        <v>84</v>
      </c>
      <c r="AV401" s="13" t="s">
        <v>82</v>
      </c>
      <c r="AW401" s="13" t="s">
        <v>35</v>
      </c>
      <c r="AX401" s="13" t="s">
        <v>74</v>
      </c>
      <c r="AY401" s="203" t="s">
        <v>130</v>
      </c>
    </row>
    <row r="402" spans="1:65" s="14" customFormat="1" ht="20">
      <c r="B402" s="204"/>
      <c r="C402" s="205"/>
      <c r="D402" s="187" t="s">
        <v>142</v>
      </c>
      <c r="E402" s="206" t="s">
        <v>19</v>
      </c>
      <c r="F402" s="207" t="s">
        <v>530</v>
      </c>
      <c r="G402" s="205"/>
      <c r="H402" s="208">
        <v>3</v>
      </c>
      <c r="I402" s="209"/>
      <c r="J402" s="205"/>
      <c r="K402" s="205"/>
      <c r="L402" s="210"/>
      <c r="M402" s="211"/>
      <c r="N402" s="212"/>
      <c r="O402" s="212"/>
      <c r="P402" s="212"/>
      <c r="Q402" s="212"/>
      <c r="R402" s="212"/>
      <c r="S402" s="212"/>
      <c r="T402" s="213"/>
      <c r="AT402" s="214" t="s">
        <v>142</v>
      </c>
      <c r="AU402" s="214" t="s">
        <v>84</v>
      </c>
      <c r="AV402" s="14" t="s">
        <v>84</v>
      </c>
      <c r="AW402" s="14" t="s">
        <v>35</v>
      </c>
      <c r="AX402" s="14" t="s">
        <v>82</v>
      </c>
      <c r="AY402" s="214" t="s">
        <v>130</v>
      </c>
    </row>
    <row r="403" spans="1:65" s="2" customFormat="1" ht="24.15" customHeight="1">
      <c r="A403" s="35"/>
      <c r="B403" s="36"/>
      <c r="C403" s="174" t="s">
        <v>400</v>
      </c>
      <c r="D403" s="174" t="s">
        <v>132</v>
      </c>
      <c r="E403" s="175" t="s">
        <v>531</v>
      </c>
      <c r="F403" s="176" t="s">
        <v>532</v>
      </c>
      <c r="G403" s="177" t="s">
        <v>285</v>
      </c>
      <c r="H403" s="178">
        <v>8.5999999999999993E-2</v>
      </c>
      <c r="I403" s="179"/>
      <c r="J403" s="180">
        <f>ROUND(I403*H403,2)</f>
        <v>0</v>
      </c>
      <c r="K403" s="176" t="s">
        <v>136</v>
      </c>
      <c r="L403" s="40"/>
      <c r="M403" s="181" t="s">
        <v>19</v>
      </c>
      <c r="N403" s="182" t="s">
        <v>45</v>
      </c>
      <c r="O403" s="65"/>
      <c r="P403" s="183">
        <f>O403*H403</f>
        <v>0</v>
      </c>
      <c r="Q403" s="183">
        <v>1.0384</v>
      </c>
      <c r="R403" s="183">
        <f>Q403*H403</f>
        <v>8.930239999999999E-2</v>
      </c>
      <c r="S403" s="183">
        <v>0</v>
      </c>
      <c r="T403" s="184">
        <f>S403*H403</f>
        <v>0</v>
      </c>
      <c r="U403" s="35"/>
      <c r="V403" s="35"/>
      <c r="W403" s="35"/>
      <c r="X403" s="35"/>
      <c r="Y403" s="35"/>
      <c r="Z403" s="35"/>
      <c r="AA403" s="35"/>
      <c r="AB403" s="35"/>
      <c r="AC403" s="35"/>
      <c r="AD403" s="35"/>
      <c r="AE403" s="35"/>
      <c r="AR403" s="185" t="s">
        <v>137</v>
      </c>
      <c r="AT403" s="185" t="s">
        <v>132</v>
      </c>
      <c r="AU403" s="185" t="s">
        <v>84</v>
      </c>
      <c r="AY403" s="18" t="s">
        <v>130</v>
      </c>
      <c r="BE403" s="186">
        <f>IF(N403="základní",J403,0)</f>
        <v>0</v>
      </c>
      <c r="BF403" s="186">
        <f>IF(N403="snížená",J403,0)</f>
        <v>0</v>
      </c>
      <c r="BG403" s="186">
        <f>IF(N403="zákl. přenesená",J403,0)</f>
        <v>0</v>
      </c>
      <c r="BH403" s="186">
        <f>IF(N403="sníž. přenesená",J403,0)</f>
        <v>0</v>
      </c>
      <c r="BI403" s="186">
        <f>IF(N403="nulová",J403,0)</f>
        <v>0</v>
      </c>
      <c r="BJ403" s="18" t="s">
        <v>82</v>
      </c>
      <c r="BK403" s="186">
        <f>ROUND(I403*H403,2)</f>
        <v>0</v>
      </c>
      <c r="BL403" s="18" t="s">
        <v>137</v>
      </c>
      <c r="BM403" s="185" t="s">
        <v>533</v>
      </c>
    </row>
    <row r="404" spans="1:65" s="2" customFormat="1" ht="18">
      <c r="A404" s="35"/>
      <c r="B404" s="36"/>
      <c r="C404" s="37"/>
      <c r="D404" s="187" t="s">
        <v>138</v>
      </c>
      <c r="E404" s="37"/>
      <c r="F404" s="188" t="s">
        <v>534</v>
      </c>
      <c r="G404" s="37"/>
      <c r="H404" s="37"/>
      <c r="I404" s="189"/>
      <c r="J404" s="37"/>
      <c r="K404" s="37"/>
      <c r="L404" s="40"/>
      <c r="M404" s="190"/>
      <c r="N404" s="191"/>
      <c r="O404" s="65"/>
      <c r="P404" s="65"/>
      <c r="Q404" s="65"/>
      <c r="R404" s="65"/>
      <c r="S404" s="65"/>
      <c r="T404" s="66"/>
      <c r="U404" s="35"/>
      <c r="V404" s="35"/>
      <c r="W404" s="35"/>
      <c r="X404" s="35"/>
      <c r="Y404" s="35"/>
      <c r="Z404" s="35"/>
      <c r="AA404" s="35"/>
      <c r="AB404" s="35"/>
      <c r="AC404" s="35"/>
      <c r="AD404" s="35"/>
      <c r="AE404" s="35"/>
      <c r="AT404" s="18" t="s">
        <v>138</v>
      </c>
      <c r="AU404" s="18" t="s">
        <v>84</v>
      </c>
    </row>
    <row r="405" spans="1:65" s="2" customFormat="1" ht="10">
      <c r="A405" s="35"/>
      <c r="B405" s="36"/>
      <c r="C405" s="37"/>
      <c r="D405" s="192" t="s">
        <v>140</v>
      </c>
      <c r="E405" s="37"/>
      <c r="F405" s="193" t="s">
        <v>535</v>
      </c>
      <c r="G405" s="37"/>
      <c r="H405" s="37"/>
      <c r="I405" s="189"/>
      <c r="J405" s="37"/>
      <c r="K405" s="37"/>
      <c r="L405" s="40"/>
      <c r="M405" s="190"/>
      <c r="N405" s="191"/>
      <c r="O405" s="65"/>
      <c r="P405" s="65"/>
      <c r="Q405" s="65"/>
      <c r="R405" s="65"/>
      <c r="S405" s="65"/>
      <c r="T405" s="66"/>
      <c r="U405" s="35"/>
      <c r="V405" s="35"/>
      <c r="W405" s="35"/>
      <c r="X405" s="35"/>
      <c r="Y405" s="35"/>
      <c r="Z405" s="35"/>
      <c r="AA405" s="35"/>
      <c r="AB405" s="35"/>
      <c r="AC405" s="35"/>
      <c r="AD405" s="35"/>
      <c r="AE405" s="35"/>
      <c r="AT405" s="18" t="s">
        <v>140</v>
      </c>
      <c r="AU405" s="18" t="s">
        <v>84</v>
      </c>
    </row>
    <row r="406" spans="1:65" s="13" customFormat="1" ht="10">
      <c r="B406" s="194"/>
      <c r="C406" s="195"/>
      <c r="D406" s="187" t="s">
        <v>142</v>
      </c>
      <c r="E406" s="196" t="s">
        <v>19</v>
      </c>
      <c r="F406" s="197" t="s">
        <v>536</v>
      </c>
      <c r="G406" s="195"/>
      <c r="H406" s="196" t="s">
        <v>19</v>
      </c>
      <c r="I406" s="198"/>
      <c r="J406" s="195"/>
      <c r="K406" s="195"/>
      <c r="L406" s="199"/>
      <c r="M406" s="200"/>
      <c r="N406" s="201"/>
      <c r="O406" s="201"/>
      <c r="P406" s="201"/>
      <c r="Q406" s="201"/>
      <c r="R406" s="201"/>
      <c r="S406" s="201"/>
      <c r="T406" s="202"/>
      <c r="AT406" s="203" t="s">
        <v>142</v>
      </c>
      <c r="AU406" s="203" t="s">
        <v>84</v>
      </c>
      <c r="AV406" s="13" t="s">
        <v>82</v>
      </c>
      <c r="AW406" s="13" t="s">
        <v>35</v>
      </c>
      <c r="AX406" s="13" t="s">
        <v>74</v>
      </c>
      <c r="AY406" s="203" t="s">
        <v>130</v>
      </c>
    </row>
    <row r="407" spans="1:65" s="14" customFormat="1" ht="20">
      <c r="B407" s="204"/>
      <c r="C407" s="205"/>
      <c r="D407" s="187" t="s">
        <v>142</v>
      </c>
      <c r="E407" s="206" t="s">
        <v>19</v>
      </c>
      <c r="F407" s="207" t="s">
        <v>537</v>
      </c>
      <c r="G407" s="205"/>
      <c r="H407" s="208">
        <v>8.5999999999999993E-2</v>
      </c>
      <c r="I407" s="209"/>
      <c r="J407" s="205"/>
      <c r="K407" s="205"/>
      <c r="L407" s="210"/>
      <c r="M407" s="211"/>
      <c r="N407" s="212"/>
      <c r="O407" s="212"/>
      <c r="P407" s="212"/>
      <c r="Q407" s="212"/>
      <c r="R407" s="212"/>
      <c r="S407" s="212"/>
      <c r="T407" s="213"/>
      <c r="AT407" s="214" t="s">
        <v>142</v>
      </c>
      <c r="AU407" s="214" t="s">
        <v>84</v>
      </c>
      <c r="AV407" s="14" t="s">
        <v>84</v>
      </c>
      <c r="AW407" s="14" t="s">
        <v>35</v>
      </c>
      <c r="AX407" s="14" t="s">
        <v>74</v>
      </c>
      <c r="AY407" s="214" t="s">
        <v>130</v>
      </c>
    </row>
    <row r="408" spans="1:65" s="15" customFormat="1" ht="10">
      <c r="B408" s="215"/>
      <c r="C408" s="216"/>
      <c r="D408" s="187" t="s">
        <v>142</v>
      </c>
      <c r="E408" s="217" t="s">
        <v>19</v>
      </c>
      <c r="F408" s="218" t="s">
        <v>145</v>
      </c>
      <c r="G408" s="216"/>
      <c r="H408" s="219">
        <v>8.5999999999999993E-2</v>
      </c>
      <c r="I408" s="220"/>
      <c r="J408" s="216"/>
      <c r="K408" s="216"/>
      <c r="L408" s="221"/>
      <c r="M408" s="222"/>
      <c r="N408" s="223"/>
      <c r="O408" s="223"/>
      <c r="P408" s="223"/>
      <c r="Q408" s="223"/>
      <c r="R408" s="223"/>
      <c r="S408" s="223"/>
      <c r="T408" s="224"/>
      <c r="AT408" s="225" t="s">
        <v>142</v>
      </c>
      <c r="AU408" s="225" t="s">
        <v>84</v>
      </c>
      <c r="AV408" s="15" t="s">
        <v>137</v>
      </c>
      <c r="AW408" s="15" t="s">
        <v>35</v>
      </c>
      <c r="AX408" s="15" t="s">
        <v>82</v>
      </c>
      <c r="AY408" s="225" t="s">
        <v>130</v>
      </c>
    </row>
    <row r="409" spans="1:65" s="2" customFormat="1" ht="16.5" customHeight="1">
      <c r="A409" s="35"/>
      <c r="B409" s="36"/>
      <c r="C409" s="174" t="s">
        <v>538</v>
      </c>
      <c r="D409" s="174" t="s">
        <v>132</v>
      </c>
      <c r="E409" s="175" t="s">
        <v>539</v>
      </c>
      <c r="F409" s="176" t="s">
        <v>540</v>
      </c>
      <c r="G409" s="177" t="s">
        <v>218</v>
      </c>
      <c r="H409" s="178">
        <v>0.54</v>
      </c>
      <c r="I409" s="179"/>
      <c r="J409" s="180">
        <f>ROUND(I409*H409,2)</f>
        <v>0</v>
      </c>
      <c r="K409" s="176" t="s">
        <v>136</v>
      </c>
      <c r="L409" s="40"/>
      <c r="M409" s="181" t="s">
        <v>19</v>
      </c>
      <c r="N409" s="182" t="s">
        <v>45</v>
      </c>
      <c r="O409" s="65"/>
      <c r="P409" s="183">
        <f>O409*H409</f>
        <v>0</v>
      </c>
      <c r="Q409" s="183">
        <v>2.6446800000000001</v>
      </c>
      <c r="R409" s="183">
        <f>Q409*H409</f>
        <v>1.4281272000000003</v>
      </c>
      <c r="S409" s="183">
        <v>0</v>
      </c>
      <c r="T409" s="184">
        <f>S409*H409</f>
        <v>0</v>
      </c>
      <c r="U409" s="35"/>
      <c r="V409" s="35"/>
      <c r="W409" s="35"/>
      <c r="X409" s="35"/>
      <c r="Y409" s="35"/>
      <c r="Z409" s="35"/>
      <c r="AA409" s="35"/>
      <c r="AB409" s="35"/>
      <c r="AC409" s="35"/>
      <c r="AD409" s="35"/>
      <c r="AE409" s="35"/>
      <c r="AR409" s="185" t="s">
        <v>137</v>
      </c>
      <c r="AT409" s="185" t="s">
        <v>132</v>
      </c>
      <c r="AU409" s="185" t="s">
        <v>84</v>
      </c>
      <c r="AY409" s="18" t="s">
        <v>130</v>
      </c>
      <c r="BE409" s="186">
        <f>IF(N409="základní",J409,0)</f>
        <v>0</v>
      </c>
      <c r="BF409" s="186">
        <f>IF(N409="snížená",J409,0)</f>
        <v>0</v>
      </c>
      <c r="BG409" s="186">
        <f>IF(N409="zákl. přenesená",J409,0)</f>
        <v>0</v>
      </c>
      <c r="BH409" s="186">
        <f>IF(N409="sníž. přenesená",J409,0)</f>
        <v>0</v>
      </c>
      <c r="BI409" s="186">
        <f>IF(N409="nulová",J409,0)</f>
        <v>0</v>
      </c>
      <c r="BJ409" s="18" t="s">
        <v>82</v>
      </c>
      <c r="BK409" s="186">
        <f>ROUND(I409*H409,2)</f>
        <v>0</v>
      </c>
      <c r="BL409" s="18" t="s">
        <v>137</v>
      </c>
      <c r="BM409" s="185" t="s">
        <v>541</v>
      </c>
    </row>
    <row r="410" spans="1:65" s="2" customFormat="1" ht="10">
      <c r="A410" s="35"/>
      <c r="B410" s="36"/>
      <c r="C410" s="37"/>
      <c r="D410" s="187" t="s">
        <v>138</v>
      </c>
      <c r="E410" s="37"/>
      <c r="F410" s="188" t="s">
        <v>540</v>
      </c>
      <c r="G410" s="37"/>
      <c r="H410" s="37"/>
      <c r="I410" s="189"/>
      <c r="J410" s="37"/>
      <c r="K410" s="37"/>
      <c r="L410" s="40"/>
      <c r="M410" s="190"/>
      <c r="N410" s="191"/>
      <c r="O410" s="65"/>
      <c r="P410" s="65"/>
      <c r="Q410" s="65"/>
      <c r="R410" s="65"/>
      <c r="S410" s="65"/>
      <c r="T410" s="66"/>
      <c r="U410" s="35"/>
      <c r="V410" s="35"/>
      <c r="W410" s="35"/>
      <c r="X410" s="35"/>
      <c r="Y410" s="35"/>
      <c r="Z410" s="35"/>
      <c r="AA410" s="35"/>
      <c r="AB410" s="35"/>
      <c r="AC410" s="35"/>
      <c r="AD410" s="35"/>
      <c r="AE410" s="35"/>
      <c r="AT410" s="18" t="s">
        <v>138</v>
      </c>
      <c r="AU410" s="18" t="s">
        <v>84</v>
      </c>
    </row>
    <row r="411" spans="1:65" s="2" customFormat="1" ht="10">
      <c r="A411" s="35"/>
      <c r="B411" s="36"/>
      <c r="C411" s="37"/>
      <c r="D411" s="192" t="s">
        <v>140</v>
      </c>
      <c r="E411" s="37"/>
      <c r="F411" s="193" t="s">
        <v>542</v>
      </c>
      <c r="G411" s="37"/>
      <c r="H411" s="37"/>
      <c r="I411" s="189"/>
      <c r="J411" s="37"/>
      <c r="K411" s="37"/>
      <c r="L411" s="40"/>
      <c r="M411" s="190"/>
      <c r="N411" s="191"/>
      <c r="O411" s="65"/>
      <c r="P411" s="65"/>
      <c r="Q411" s="65"/>
      <c r="R411" s="65"/>
      <c r="S411" s="65"/>
      <c r="T411" s="66"/>
      <c r="U411" s="35"/>
      <c r="V411" s="35"/>
      <c r="W411" s="35"/>
      <c r="X411" s="35"/>
      <c r="Y411" s="35"/>
      <c r="Z411" s="35"/>
      <c r="AA411" s="35"/>
      <c r="AB411" s="35"/>
      <c r="AC411" s="35"/>
      <c r="AD411" s="35"/>
      <c r="AE411" s="35"/>
      <c r="AT411" s="18" t="s">
        <v>140</v>
      </c>
      <c r="AU411" s="18" t="s">
        <v>84</v>
      </c>
    </row>
    <row r="412" spans="1:65" s="13" customFormat="1" ht="10">
      <c r="B412" s="194"/>
      <c r="C412" s="195"/>
      <c r="D412" s="187" t="s">
        <v>142</v>
      </c>
      <c r="E412" s="196" t="s">
        <v>19</v>
      </c>
      <c r="F412" s="197" t="s">
        <v>543</v>
      </c>
      <c r="G412" s="195"/>
      <c r="H412" s="196" t="s">
        <v>19</v>
      </c>
      <c r="I412" s="198"/>
      <c r="J412" s="195"/>
      <c r="K412" s="195"/>
      <c r="L412" s="199"/>
      <c r="M412" s="200"/>
      <c r="N412" s="201"/>
      <c r="O412" s="201"/>
      <c r="P412" s="201"/>
      <c r="Q412" s="201"/>
      <c r="R412" s="201"/>
      <c r="S412" s="201"/>
      <c r="T412" s="202"/>
      <c r="AT412" s="203" t="s">
        <v>142</v>
      </c>
      <c r="AU412" s="203" t="s">
        <v>84</v>
      </c>
      <c r="AV412" s="13" t="s">
        <v>82</v>
      </c>
      <c r="AW412" s="13" t="s">
        <v>35</v>
      </c>
      <c r="AX412" s="13" t="s">
        <v>74</v>
      </c>
      <c r="AY412" s="203" t="s">
        <v>130</v>
      </c>
    </row>
    <row r="413" spans="1:65" s="13" customFormat="1" ht="20">
      <c r="B413" s="194"/>
      <c r="C413" s="195"/>
      <c r="D413" s="187" t="s">
        <v>142</v>
      </c>
      <c r="E413" s="196" t="s">
        <v>19</v>
      </c>
      <c r="F413" s="197" t="s">
        <v>544</v>
      </c>
      <c r="G413" s="195"/>
      <c r="H413" s="196" t="s">
        <v>19</v>
      </c>
      <c r="I413" s="198"/>
      <c r="J413" s="195"/>
      <c r="K413" s="195"/>
      <c r="L413" s="199"/>
      <c r="M413" s="200"/>
      <c r="N413" s="201"/>
      <c r="O413" s="201"/>
      <c r="P413" s="201"/>
      <c r="Q413" s="201"/>
      <c r="R413" s="201"/>
      <c r="S413" s="201"/>
      <c r="T413" s="202"/>
      <c r="AT413" s="203" t="s">
        <v>142</v>
      </c>
      <c r="AU413" s="203" t="s">
        <v>84</v>
      </c>
      <c r="AV413" s="13" t="s">
        <v>82</v>
      </c>
      <c r="AW413" s="13" t="s">
        <v>35</v>
      </c>
      <c r="AX413" s="13" t="s">
        <v>74</v>
      </c>
      <c r="AY413" s="203" t="s">
        <v>130</v>
      </c>
    </row>
    <row r="414" spans="1:65" s="14" customFormat="1" ht="10">
      <c r="B414" s="204"/>
      <c r="C414" s="205"/>
      <c r="D414" s="187" t="s">
        <v>142</v>
      </c>
      <c r="E414" s="206" t="s">
        <v>19</v>
      </c>
      <c r="F414" s="207" t="s">
        <v>545</v>
      </c>
      <c r="G414" s="205"/>
      <c r="H414" s="208">
        <v>0.54</v>
      </c>
      <c r="I414" s="209"/>
      <c r="J414" s="205"/>
      <c r="K414" s="205"/>
      <c r="L414" s="210"/>
      <c r="M414" s="211"/>
      <c r="N414" s="212"/>
      <c r="O414" s="212"/>
      <c r="P414" s="212"/>
      <c r="Q414" s="212"/>
      <c r="R414" s="212"/>
      <c r="S414" s="212"/>
      <c r="T414" s="213"/>
      <c r="AT414" s="214" t="s">
        <v>142</v>
      </c>
      <c r="AU414" s="214" t="s">
        <v>84</v>
      </c>
      <c r="AV414" s="14" t="s">
        <v>84</v>
      </c>
      <c r="AW414" s="14" t="s">
        <v>35</v>
      </c>
      <c r="AX414" s="14" t="s">
        <v>74</v>
      </c>
      <c r="AY414" s="214" t="s">
        <v>130</v>
      </c>
    </row>
    <row r="415" spans="1:65" s="15" customFormat="1" ht="10">
      <c r="B415" s="215"/>
      <c r="C415" s="216"/>
      <c r="D415" s="187" t="s">
        <v>142</v>
      </c>
      <c r="E415" s="217" t="s">
        <v>19</v>
      </c>
      <c r="F415" s="218" t="s">
        <v>145</v>
      </c>
      <c r="G415" s="216"/>
      <c r="H415" s="219">
        <v>0.54</v>
      </c>
      <c r="I415" s="220"/>
      <c r="J415" s="216"/>
      <c r="K415" s="216"/>
      <c r="L415" s="221"/>
      <c r="M415" s="222"/>
      <c r="N415" s="223"/>
      <c r="O415" s="223"/>
      <c r="P415" s="223"/>
      <c r="Q415" s="223"/>
      <c r="R415" s="223"/>
      <c r="S415" s="223"/>
      <c r="T415" s="224"/>
      <c r="AT415" s="225" t="s">
        <v>142</v>
      </c>
      <c r="AU415" s="225" t="s">
        <v>84</v>
      </c>
      <c r="AV415" s="15" t="s">
        <v>137</v>
      </c>
      <c r="AW415" s="15" t="s">
        <v>35</v>
      </c>
      <c r="AX415" s="15" t="s">
        <v>82</v>
      </c>
      <c r="AY415" s="225" t="s">
        <v>130</v>
      </c>
    </row>
    <row r="416" spans="1:65" s="2" customFormat="1" ht="24.15" customHeight="1">
      <c r="A416" s="35"/>
      <c r="B416" s="36"/>
      <c r="C416" s="174" t="s">
        <v>546</v>
      </c>
      <c r="D416" s="174" t="s">
        <v>132</v>
      </c>
      <c r="E416" s="175" t="s">
        <v>547</v>
      </c>
      <c r="F416" s="176" t="s">
        <v>548</v>
      </c>
      <c r="G416" s="177" t="s">
        <v>471</v>
      </c>
      <c r="H416" s="178">
        <v>4</v>
      </c>
      <c r="I416" s="179"/>
      <c r="J416" s="180">
        <f>ROUND(I416*H416,2)</f>
        <v>0</v>
      </c>
      <c r="K416" s="176" t="s">
        <v>136</v>
      </c>
      <c r="L416" s="40"/>
      <c r="M416" s="181" t="s">
        <v>19</v>
      </c>
      <c r="N416" s="182" t="s">
        <v>45</v>
      </c>
      <c r="O416" s="65"/>
      <c r="P416" s="183">
        <f>O416*H416</f>
        <v>0</v>
      </c>
      <c r="Q416" s="183">
        <v>0.14401</v>
      </c>
      <c r="R416" s="183">
        <f>Q416*H416</f>
        <v>0.57604</v>
      </c>
      <c r="S416" s="183">
        <v>0</v>
      </c>
      <c r="T416" s="184">
        <f>S416*H416</f>
        <v>0</v>
      </c>
      <c r="U416" s="35"/>
      <c r="V416" s="35"/>
      <c r="W416" s="35"/>
      <c r="X416" s="35"/>
      <c r="Y416" s="35"/>
      <c r="Z416" s="35"/>
      <c r="AA416" s="35"/>
      <c r="AB416" s="35"/>
      <c r="AC416" s="35"/>
      <c r="AD416" s="35"/>
      <c r="AE416" s="35"/>
      <c r="AR416" s="185" t="s">
        <v>137</v>
      </c>
      <c r="AT416" s="185" t="s">
        <v>132</v>
      </c>
      <c r="AU416" s="185" t="s">
        <v>84</v>
      </c>
      <c r="AY416" s="18" t="s">
        <v>130</v>
      </c>
      <c r="BE416" s="186">
        <f>IF(N416="základní",J416,0)</f>
        <v>0</v>
      </c>
      <c r="BF416" s="186">
        <f>IF(N416="snížená",J416,0)</f>
        <v>0</v>
      </c>
      <c r="BG416" s="186">
        <f>IF(N416="zákl. přenesená",J416,0)</f>
        <v>0</v>
      </c>
      <c r="BH416" s="186">
        <f>IF(N416="sníž. přenesená",J416,0)</f>
        <v>0</v>
      </c>
      <c r="BI416" s="186">
        <f>IF(N416="nulová",J416,0)</f>
        <v>0</v>
      </c>
      <c r="BJ416" s="18" t="s">
        <v>82</v>
      </c>
      <c r="BK416" s="186">
        <f>ROUND(I416*H416,2)</f>
        <v>0</v>
      </c>
      <c r="BL416" s="18" t="s">
        <v>137</v>
      </c>
      <c r="BM416" s="185" t="s">
        <v>549</v>
      </c>
    </row>
    <row r="417" spans="1:65" s="2" customFormat="1" ht="18">
      <c r="A417" s="35"/>
      <c r="B417" s="36"/>
      <c r="C417" s="37"/>
      <c r="D417" s="187" t="s">
        <v>138</v>
      </c>
      <c r="E417" s="37"/>
      <c r="F417" s="188" t="s">
        <v>550</v>
      </c>
      <c r="G417" s="37"/>
      <c r="H417" s="37"/>
      <c r="I417" s="189"/>
      <c r="J417" s="37"/>
      <c r="K417" s="37"/>
      <c r="L417" s="40"/>
      <c r="M417" s="190"/>
      <c r="N417" s="191"/>
      <c r="O417" s="65"/>
      <c r="P417" s="65"/>
      <c r="Q417" s="65"/>
      <c r="R417" s="65"/>
      <c r="S417" s="65"/>
      <c r="T417" s="66"/>
      <c r="U417" s="35"/>
      <c r="V417" s="35"/>
      <c r="W417" s="35"/>
      <c r="X417" s="35"/>
      <c r="Y417" s="35"/>
      <c r="Z417" s="35"/>
      <c r="AA417" s="35"/>
      <c r="AB417" s="35"/>
      <c r="AC417" s="35"/>
      <c r="AD417" s="35"/>
      <c r="AE417" s="35"/>
      <c r="AT417" s="18" t="s">
        <v>138</v>
      </c>
      <c r="AU417" s="18" t="s">
        <v>84</v>
      </c>
    </row>
    <row r="418" spans="1:65" s="2" customFormat="1" ht="10">
      <c r="A418" s="35"/>
      <c r="B418" s="36"/>
      <c r="C418" s="37"/>
      <c r="D418" s="192" t="s">
        <v>140</v>
      </c>
      <c r="E418" s="37"/>
      <c r="F418" s="193" t="s">
        <v>551</v>
      </c>
      <c r="G418" s="37"/>
      <c r="H418" s="37"/>
      <c r="I418" s="189"/>
      <c r="J418" s="37"/>
      <c r="K418" s="37"/>
      <c r="L418" s="40"/>
      <c r="M418" s="190"/>
      <c r="N418" s="191"/>
      <c r="O418" s="65"/>
      <c r="P418" s="65"/>
      <c r="Q418" s="65"/>
      <c r="R418" s="65"/>
      <c r="S418" s="65"/>
      <c r="T418" s="66"/>
      <c r="U418" s="35"/>
      <c r="V418" s="35"/>
      <c r="W418" s="35"/>
      <c r="X418" s="35"/>
      <c r="Y418" s="35"/>
      <c r="Z418" s="35"/>
      <c r="AA418" s="35"/>
      <c r="AB418" s="35"/>
      <c r="AC418" s="35"/>
      <c r="AD418" s="35"/>
      <c r="AE418" s="35"/>
      <c r="AT418" s="18" t="s">
        <v>140</v>
      </c>
      <c r="AU418" s="18" t="s">
        <v>84</v>
      </c>
    </row>
    <row r="419" spans="1:65" s="14" customFormat="1" ht="10">
      <c r="B419" s="204"/>
      <c r="C419" s="205"/>
      <c r="D419" s="187" t="s">
        <v>142</v>
      </c>
      <c r="E419" s="206" t="s">
        <v>19</v>
      </c>
      <c r="F419" s="207" t="s">
        <v>552</v>
      </c>
      <c r="G419" s="205"/>
      <c r="H419" s="208">
        <v>4</v>
      </c>
      <c r="I419" s="209"/>
      <c r="J419" s="205"/>
      <c r="K419" s="205"/>
      <c r="L419" s="210"/>
      <c r="M419" s="211"/>
      <c r="N419" s="212"/>
      <c r="O419" s="212"/>
      <c r="P419" s="212"/>
      <c r="Q419" s="212"/>
      <c r="R419" s="212"/>
      <c r="S419" s="212"/>
      <c r="T419" s="213"/>
      <c r="AT419" s="214" t="s">
        <v>142</v>
      </c>
      <c r="AU419" s="214" t="s">
        <v>84</v>
      </c>
      <c r="AV419" s="14" t="s">
        <v>84</v>
      </c>
      <c r="AW419" s="14" t="s">
        <v>35</v>
      </c>
      <c r="AX419" s="14" t="s">
        <v>82</v>
      </c>
      <c r="AY419" s="214" t="s">
        <v>130</v>
      </c>
    </row>
    <row r="420" spans="1:65" s="2" customFormat="1" ht="21.75" customHeight="1">
      <c r="A420" s="35"/>
      <c r="B420" s="36"/>
      <c r="C420" s="226" t="s">
        <v>553</v>
      </c>
      <c r="D420" s="226" t="s">
        <v>188</v>
      </c>
      <c r="E420" s="227" t="s">
        <v>554</v>
      </c>
      <c r="F420" s="228" t="s">
        <v>555</v>
      </c>
      <c r="G420" s="229" t="s">
        <v>471</v>
      </c>
      <c r="H420" s="230">
        <v>4</v>
      </c>
      <c r="I420" s="231"/>
      <c r="J420" s="232">
        <f>ROUND(I420*H420,2)</f>
        <v>0</v>
      </c>
      <c r="K420" s="228" t="s">
        <v>421</v>
      </c>
      <c r="L420" s="233"/>
      <c r="M420" s="234" t="s">
        <v>19</v>
      </c>
      <c r="N420" s="235" t="s">
        <v>45</v>
      </c>
      <c r="O420" s="65"/>
      <c r="P420" s="183">
        <f>O420*H420</f>
        <v>0</v>
      </c>
      <c r="Q420" s="183">
        <v>3.15</v>
      </c>
      <c r="R420" s="183">
        <f>Q420*H420</f>
        <v>12.6</v>
      </c>
      <c r="S420" s="183">
        <v>0</v>
      </c>
      <c r="T420" s="184">
        <f>S420*H420</f>
        <v>0</v>
      </c>
      <c r="U420" s="35"/>
      <c r="V420" s="35"/>
      <c r="W420" s="35"/>
      <c r="X420" s="35"/>
      <c r="Y420" s="35"/>
      <c r="Z420" s="35"/>
      <c r="AA420" s="35"/>
      <c r="AB420" s="35"/>
      <c r="AC420" s="35"/>
      <c r="AD420" s="35"/>
      <c r="AE420" s="35"/>
      <c r="AR420" s="185" t="s">
        <v>187</v>
      </c>
      <c r="AT420" s="185" t="s">
        <v>188</v>
      </c>
      <c r="AU420" s="185" t="s">
        <v>84</v>
      </c>
      <c r="AY420" s="18" t="s">
        <v>130</v>
      </c>
      <c r="BE420" s="186">
        <f>IF(N420="základní",J420,0)</f>
        <v>0</v>
      </c>
      <c r="BF420" s="186">
        <f>IF(N420="snížená",J420,0)</f>
        <v>0</v>
      </c>
      <c r="BG420" s="186">
        <f>IF(N420="zákl. přenesená",J420,0)</f>
        <v>0</v>
      </c>
      <c r="BH420" s="186">
        <f>IF(N420="sníž. přenesená",J420,0)</f>
        <v>0</v>
      </c>
      <c r="BI420" s="186">
        <f>IF(N420="nulová",J420,0)</f>
        <v>0</v>
      </c>
      <c r="BJ420" s="18" t="s">
        <v>82</v>
      </c>
      <c r="BK420" s="186">
        <f>ROUND(I420*H420,2)</f>
        <v>0</v>
      </c>
      <c r="BL420" s="18" t="s">
        <v>137</v>
      </c>
      <c r="BM420" s="185" t="s">
        <v>556</v>
      </c>
    </row>
    <row r="421" spans="1:65" s="2" customFormat="1" ht="10">
      <c r="A421" s="35"/>
      <c r="B421" s="36"/>
      <c r="C421" s="37"/>
      <c r="D421" s="187" t="s">
        <v>138</v>
      </c>
      <c r="E421" s="37"/>
      <c r="F421" s="188" t="s">
        <v>555</v>
      </c>
      <c r="G421" s="37"/>
      <c r="H421" s="37"/>
      <c r="I421" s="189"/>
      <c r="J421" s="37"/>
      <c r="K421" s="37"/>
      <c r="L421" s="40"/>
      <c r="M421" s="190"/>
      <c r="N421" s="191"/>
      <c r="O421" s="65"/>
      <c r="P421" s="65"/>
      <c r="Q421" s="65"/>
      <c r="R421" s="65"/>
      <c r="S421" s="65"/>
      <c r="T421" s="66"/>
      <c r="U421" s="35"/>
      <c r="V421" s="35"/>
      <c r="W421" s="35"/>
      <c r="X421" s="35"/>
      <c r="Y421" s="35"/>
      <c r="Z421" s="35"/>
      <c r="AA421" s="35"/>
      <c r="AB421" s="35"/>
      <c r="AC421" s="35"/>
      <c r="AD421" s="35"/>
      <c r="AE421" s="35"/>
      <c r="AT421" s="18" t="s">
        <v>138</v>
      </c>
      <c r="AU421" s="18" t="s">
        <v>84</v>
      </c>
    </row>
    <row r="422" spans="1:65" s="14" customFormat="1" ht="10">
      <c r="B422" s="204"/>
      <c r="C422" s="205"/>
      <c r="D422" s="187" t="s">
        <v>142</v>
      </c>
      <c r="E422" s="206" t="s">
        <v>19</v>
      </c>
      <c r="F422" s="207" t="s">
        <v>557</v>
      </c>
      <c r="G422" s="205"/>
      <c r="H422" s="208">
        <v>4</v>
      </c>
      <c r="I422" s="209"/>
      <c r="J422" s="205"/>
      <c r="K422" s="205"/>
      <c r="L422" s="210"/>
      <c r="M422" s="211"/>
      <c r="N422" s="212"/>
      <c r="O422" s="212"/>
      <c r="P422" s="212"/>
      <c r="Q422" s="212"/>
      <c r="R422" s="212"/>
      <c r="S422" s="212"/>
      <c r="T422" s="213"/>
      <c r="AT422" s="214" t="s">
        <v>142</v>
      </c>
      <c r="AU422" s="214" t="s">
        <v>84</v>
      </c>
      <c r="AV422" s="14" t="s">
        <v>84</v>
      </c>
      <c r="AW422" s="14" t="s">
        <v>35</v>
      </c>
      <c r="AX422" s="14" t="s">
        <v>82</v>
      </c>
      <c r="AY422" s="214" t="s">
        <v>130</v>
      </c>
    </row>
    <row r="423" spans="1:65" s="12" customFormat="1" ht="22.75" customHeight="1">
      <c r="B423" s="158"/>
      <c r="C423" s="159"/>
      <c r="D423" s="160" t="s">
        <v>73</v>
      </c>
      <c r="E423" s="172" t="s">
        <v>137</v>
      </c>
      <c r="F423" s="172" t="s">
        <v>558</v>
      </c>
      <c r="G423" s="159"/>
      <c r="H423" s="159"/>
      <c r="I423" s="162"/>
      <c r="J423" s="173">
        <f>BK423</f>
        <v>0</v>
      </c>
      <c r="K423" s="159"/>
      <c r="L423" s="164"/>
      <c r="M423" s="165"/>
      <c r="N423" s="166"/>
      <c r="O423" s="166"/>
      <c r="P423" s="167">
        <f>SUM(P424:P475)</f>
        <v>0</v>
      </c>
      <c r="Q423" s="166"/>
      <c r="R423" s="167">
        <f>SUM(R424:R475)</f>
        <v>222.05705720000003</v>
      </c>
      <c r="S423" s="166"/>
      <c r="T423" s="168">
        <f>SUM(T424:T475)</f>
        <v>0</v>
      </c>
      <c r="AR423" s="169" t="s">
        <v>82</v>
      </c>
      <c r="AT423" s="170" t="s">
        <v>73</v>
      </c>
      <c r="AU423" s="170" t="s">
        <v>82</v>
      </c>
      <c r="AY423" s="169" t="s">
        <v>130</v>
      </c>
      <c r="BK423" s="171">
        <f>SUM(BK424:BK475)</f>
        <v>0</v>
      </c>
    </row>
    <row r="424" spans="1:65" s="2" customFormat="1" ht="24.15" customHeight="1">
      <c r="A424" s="35"/>
      <c r="B424" s="36"/>
      <c r="C424" s="174" t="s">
        <v>447</v>
      </c>
      <c r="D424" s="174" t="s">
        <v>132</v>
      </c>
      <c r="E424" s="175" t="s">
        <v>559</v>
      </c>
      <c r="F424" s="176" t="s">
        <v>560</v>
      </c>
      <c r="G424" s="177" t="s">
        <v>135</v>
      </c>
      <c r="H424" s="178">
        <v>55.213999999999999</v>
      </c>
      <c r="I424" s="179"/>
      <c r="J424" s="180">
        <f>ROUND(I424*H424,2)</f>
        <v>0</v>
      </c>
      <c r="K424" s="176" t="s">
        <v>136</v>
      </c>
      <c r="L424" s="40"/>
      <c r="M424" s="181" t="s">
        <v>19</v>
      </c>
      <c r="N424" s="182" t="s">
        <v>45</v>
      </c>
      <c r="O424" s="65"/>
      <c r="P424" s="183">
        <f>O424*H424</f>
        <v>0</v>
      </c>
      <c r="Q424" s="183">
        <v>0.49562</v>
      </c>
      <c r="R424" s="183">
        <f>Q424*H424</f>
        <v>27.365162680000001</v>
      </c>
      <c r="S424" s="183">
        <v>0</v>
      </c>
      <c r="T424" s="184">
        <f>S424*H424</f>
        <v>0</v>
      </c>
      <c r="U424" s="35"/>
      <c r="V424" s="35"/>
      <c r="W424" s="35"/>
      <c r="X424" s="35"/>
      <c r="Y424" s="35"/>
      <c r="Z424" s="35"/>
      <c r="AA424" s="35"/>
      <c r="AB424" s="35"/>
      <c r="AC424" s="35"/>
      <c r="AD424" s="35"/>
      <c r="AE424" s="35"/>
      <c r="AR424" s="185" t="s">
        <v>137</v>
      </c>
      <c r="AT424" s="185" t="s">
        <v>132</v>
      </c>
      <c r="AU424" s="185" t="s">
        <v>84</v>
      </c>
      <c r="AY424" s="18" t="s">
        <v>130</v>
      </c>
      <c r="BE424" s="186">
        <f>IF(N424="základní",J424,0)</f>
        <v>0</v>
      </c>
      <c r="BF424" s="186">
        <f>IF(N424="snížená",J424,0)</f>
        <v>0</v>
      </c>
      <c r="BG424" s="186">
        <f>IF(N424="zákl. přenesená",J424,0)</f>
        <v>0</v>
      </c>
      <c r="BH424" s="186">
        <f>IF(N424="sníž. přenesená",J424,0)</f>
        <v>0</v>
      </c>
      <c r="BI424" s="186">
        <f>IF(N424="nulová",J424,0)</f>
        <v>0</v>
      </c>
      <c r="BJ424" s="18" t="s">
        <v>82</v>
      </c>
      <c r="BK424" s="186">
        <f>ROUND(I424*H424,2)</f>
        <v>0</v>
      </c>
      <c r="BL424" s="18" t="s">
        <v>137</v>
      </c>
      <c r="BM424" s="185" t="s">
        <v>561</v>
      </c>
    </row>
    <row r="425" spans="1:65" s="2" customFormat="1" ht="18">
      <c r="A425" s="35"/>
      <c r="B425" s="36"/>
      <c r="C425" s="37"/>
      <c r="D425" s="187" t="s">
        <v>138</v>
      </c>
      <c r="E425" s="37"/>
      <c r="F425" s="188" t="s">
        <v>562</v>
      </c>
      <c r="G425" s="37"/>
      <c r="H425" s="37"/>
      <c r="I425" s="189"/>
      <c r="J425" s="37"/>
      <c r="K425" s="37"/>
      <c r="L425" s="40"/>
      <c r="M425" s="190"/>
      <c r="N425" s="191"/>
      <c r="O425" s="65"/>
      <c r="P425" s="65"/>
      <c r="Q425" s="65"/>
      <c r="R425" s="65"/>
      <c r="S425" s="65"/>
      <c r="T425" s="66"/>
      <c r="U425" s="35"/>
      <c r="V425" s="35"/>
      <c r="W425" s="35"/>
      <c r="X425" s="35"/>
      <c r="Y425" s="35"/>
      <c r="Z425" s="35"/>
      <c r="AA425" s="35"/>
      <c r="AB425" s="35"/>
      <c r="AC425" s="35"/>
      <c r="AD425" s="35"/>
      <c r="AE425" s="35"/>
      <c r="AT425" s="18" t="s">
        <v>138</v>
      </c>
      <c r="AU425" s="18" t="s">
        <v>84</v>
      </c>
    </row>
    <row r="426" spans="1:65" s="2" customFormat="1" ht="10">
      <c r="A426" s="35"/>
      <c r="B426" s="36"/>
      <c r="C426" s="37"/>
      <c r="D426" s="192" t="s">
        <v>140</v>
      </c>
      <c r="E426" s="37"/>
      <c r="F426" s="193" t="s">
        <v>563</v>
      </c>
      <c r="G426" s="37"/>
      <c r="H426" s="37"/>
      <c r="I426" s="189"/>
      <c r="J426" s="37"/>
      <c r="K426" s="37"/>
      <c r="L426" s="40"/>
      <c r="M426" s="190"/>
      <c r="N426" s="191"/>
      <c r="O426" s="65"/>
      <c r="P426" s="65"/>
      <c r="Q426" s="65"/>
      <c r="R426" s="65"/>
      <c r="S426" s="65"/>
      <c r="T426" s="66"/>
      <c r="U426" s="35"/>
      <c r="V426" s="35"/>
      <c r="W426" s="35"/>
      <c r="X426" s="35"/>
      <c r="Y426" s="35"/>
      <c r="Z426" s="35"/>
      <c r="AA426" s="35"/>
      <c r="AB426" s="35"/>
      <c r="AC426" s="35"/>
      <c r="AD426" s="35"/>
      <c r="AE426" s="35"/>
      <c r="AT426" s="18" t="s">
        <v>140</v>
      </c>
      <c r="AU426" s="18" t="s">
        <v>84</v>
      </c>
    </row>
    <row r="427" spans="1:65" s="13" customFormat="1" ht="10">
      <c r="B427" s="194"/>
      <c r="C427" s="195"/>
      <c r="D427" s="187" t="s">
        <v>142</v>
      </c>
      <c r="E427" s="196" t="s">
        <v>19</v>
      </c>
      <c r="F427" s="197" t="s">
        <v>564</v>
      </c>
      <c r="G427" s="195"/>
      <c r="H427" s="196" t="s">
        <v>19</v>
      </c>
      <c r="I427" s="198"/>
      <c r="J427" s="195"/>
      <c r="K427" s="195"/>
      <c r="L427" s="199"/>
      <c r="M427" s="200"/>
      <c r="N427" s="201"/>
      <c r="O427" s="201"/>
      <c r="P427" s="201"/>
      <c r="Q427" s="201"/>
      <c r="R427" s="201"/>
      <c r="S427" s="201"/>
      <c r="T427" s="202"/>
      <c r="AT427" s="203" t="s">
        <v>142</v>
      </c>
      <c r="AU427" s="203" t="s">
        <v>84</v>
      </c>
      <c r="AV427" s="13" t="s">
        <v>82</v>
      </c>
      <c r="AW427" s="13" t="s">
        <v>35</v>
      </c>
      <c r="AX427" s="13" t="s">
        <v>74</v>
      </c>
      <c r="AY427" s="203" t="s">
        <v>130</v>
      </c>
    </row>
    <row r="428" spans="1:65" s="14" customFormat="1" ht="10">
      <c r="B428" s="204"/>
      <c r="C428" s="205"/>
      <c r="D428" s="187" t="s">
        <v>142</v>
      </c>
      <c r="E428" s="206" t="s">
        <v>19</v>
      </c>
      <c r="F428" s="207" t="s">
        <v>565</v>
      </c>
      <c r="G428" s="205"/>
      <c r="H428" s="208">
        <v>55.213999999999999</v>
      </c>
      <c r="I428" s="209"/>
      <c r="J428" s="205"/>
      <c r="K428" s="205"/>
      <c r="L428" s="210"/>
      <c r="M428" s="211"/>
      <c r="N428" s="212"/>
      <c r="O428" s="212"/>
      <c r="P428" s="212"/>
      <c r="Q428" s="212"/>
      <c r="R428" s="212"/>
      <c r="S428" s="212"/>
      <c r="T428" s="213"/>
      <c r="AT428" s="214" t="s">
        <v>142</v>
      </c>
      <c r="AU428" s="214" t="s">
        <v>84</v>
      </c>
      <c r="AV428" s="14" t="s">
        <v>84</v>
      </c>
      <c r="AW428" s="14" t="s">
        <v>35</v>
      </c>
      <c r="AX428" s="14" t="s">
        <v>74</v>
      </c>
      <c r="AY428" s="214" t="s">
        <v>130</v>
      </c>
    </row>
    <row r="429" spans="1:65" s="15" customFormat="1" ht="10">
      <c r="B429" s="215"/>
      <c r="C429" s="216"/>
      <c r="D429" s="187" t="s">
        <v>142</v>
      </c>
      <c r="E429" s="217" t="s">
        <v>19</v>
      </c>
      <c r="F429" s="218" t="s">
        <v>145</v>
      </c>
      <c r="G429" s="216"/>
      <c r="H429" s="219">
        <v>55.213999999999999</v>
      </c>
      <c r="I429" s="220"/>
      <c r="J429" s="216"/>
      <c r="K429" s="216"/>
      <c r="L429" s="221"/>
      <c r="M429" s="222"/>
      <c r="N429" s="223"/>
      <c r="O429" s="223"/>
      <c r="P429" s="223"/>
      <c r="Q429" s="223"/>
      <c r="R429" s="223"/>
      <c r="S429" s="223"/>
      <c r="T429" s="224"/>
      <c r="AT429" s="225" t="s">
        <v>142</v>
      </c>
      <c r="AU429" s="225" t="s">
        <v>84</v>
      </c>
      <c r="AV429" s="15" t="s">
        <v>137</v>
      </c>
      <c r="AW429" s="15" t="s">
        <v>35</v>
      </c>
      <c r="AX429" s="15" t="s">
        <v>82</v>
      </c>
      <c r="AY429" s="225" t="s">
        <v>130</v>
      </c>
    </row>
    <row r="430" spans="1:65" s="2" customFormat="1" ht="24.15" customHeight="1">
      <c r="A430" s="35"/>
      <c r="B430" s="36"/>
      <c r="C430" s="174" t="s">
        <v>566</v>
      </c>
      <c r="D430" s="174" t="s">
        <v>132</v>
      </c>
      <c r="E430" s="175" t="s">
        <v>567</v>
      </c>
      <c r="F430" s="176" t="s">
        <v>568</v>
      </c>
      <c r="G430" s="177" t="s">
        <v>135</v>
      </c>
      <c r="H430" s="178">
        <v>0.80100000000000005</v>
      </c>
      <c r="I430" s="179"/>
      <c r="J430" s="180">
        <f>ROUND(I430*H430,2)</f>
        <v>0</v>
      </c>
      <c r="K430" s="176" t="s">
        <v>136</v>
      </c>
      <c r="L430" s="40"/>
      <c r="M430" s="181" t="s">
        <v>19</v>
      </c>
      <c r="N430" s="182" t="s">
        <v>45</v>
      </c>
      <c r="O430" s="65"/>
      <c r="P430" s="183">
        <f>O430*H430</f>
        <v>0</v>
      </c>
      <c r="Q430" s="183">
        <v>2.6450000000000001E-2</v>
      </c>
      <c r="R430" s="183">
        <f>Q430*H430</f>
        <v>2.1186450000000003E-2</v>
      </c>
      <c r="S430" s="183">
        <v>0</v>
      </c>
      <c r="T430" s="184">
        <f>S430*H430</f>
        <v>0</v>
      </c>
      <c r="U430" s="35"/>
      <c r="V430" s="35"/>
      <c r="W430" s="35"/>
      <c r="X430" s="35"/>
      <c r="Y430" s="35"/>
      <c r="Z430" s="35"/>
      <c r="AA430" s="35"/>
      <c r="AB430" s="35"/>
      <c r="AC430" s="35"/>
      <c r="AD430" s="35"/>
      <c r="AE430" s="35"/>
      <c r="AR430" s="185" t="s">
        <v>137</v>
      </c>
      <c r="AT430" s="185" t="s">
        <v>132</v>
      </c>
      <c r="AU430" s="185" t="s">
        <v>84</v>
      </c>
      <c r="AY430" s="18" t="s">
        <v>130</v>
      </c>
      <c r="BE430" s="186">
        <f>IF(N430="základní",J430,0)</f>
        <v>0</v>
      </c>
      <c r="BF430" s="186">
        <f>IF(N430="snížená",J430,0)</f>
        <v>0</v>
      </c>
      <c r="BG430" s="186">
        <f>IF(N430="zákl. přenesená",J430,0)</f>
        <v>0</v>
      </c>
      <c r="BH430" s="186">
        <f>IF(N430="sníž. přenesená",J430,0)</f>
        <v>0</v>
      </c>
      <c r="BI430" s="186">
        <f>IF(N430="nulová",J430,0)</f>
        <v>0</v>
      </c>
      <c r="BJ430" s="18" t="s">
        <v>82</v>
      </c>
      <c r="BK430" s="186">
        <f>ROUND(I430*H430,2)</f>
        <v>0</v>
      </c>
      <c r="BL430" s="18" t="s">
        <v>137</v>
      </c>
      <c r="BM430" s="185" t="s">
        <v>569</v>
      </c>
    </row>
    <row r="431" spans="1:65" s="2" customFormat="1" ht="18">
      <c r="A431" s="35"/>
      <c r="B431" s="36"/>
      <c r="C431" s="37"/>
      <c r="D431" s="187" t="s">
        <v>138</v>
      </c>
      <c r="E431" s="37"/>
      <c r="F431" s="188" t="s">
        <v>570</v>
      </c>
      <c r="G431" s="37"/>
      <c r="H431" s="37"/>
      <c r="I431" s="189"/>
      <c r="J431" s="37"/>
      <c r="K431" s="37"/>
      <c r="L431" s="40"/>
      <c r="M431" s="190"/>
      <c r="N431" s="191"/>
      <c r="O431" s="65"/>
      <c r="P431" s="65"/>
      <c r="Q431" s="65"/>
      <c r="R431" s="65"/>
      <c r="S431" s="65"/>
      <c r="T431" s="66"/>
      <c r="U431" s="35"/>
      <c r="V431" s="35"/>
      <c r="W431" s="35"/>
      <c r="X431" s="35"/>
      <c r="Y431" s="35"/>
      <c r="Z431" s="35"/>
      <c r="AA431" s="35"/>
      <c r="AB431" s="35"/>
      <c r="AC431" s="35"/>
      <c r="AD431" s="35"/>
      <c r="AE431" s="35"/>
      <c r="AT431" s="18" t="s">
        <v>138</v>
      </c>
      <c r="AU431" s="18" t="s">
        <v>84</v>
      </c>
    </row>
    <row r="432" spans="1:65" s="2" customFormat="1" ht="10">
      <c r="A432" s="35"/>
      <c r="B432" s="36"/>
      <c r="C432" s="37"/>
      <c r="D432" s="192" t="s">
        <v>140</v>
      </c>
      <c r="E432" s="37"/>
      <c r="F432" s="193" t="s">
        <v>571</v>
      </c>
      <c r="G432" s="37"/>
      <c r="H432" s="37"/>
      <c r="I432" s="189"/>
      <c r="J432" s="37"/>
      <c r="K432" s="37"/>
      <c r="L432" s="40"/>
      <c r="M432" s="190"/>
      <c r="N432" s="191"/>
      <c r="O432" s="65"/>
      <c r="P432" s="65"/>
      <c r="Q432" s="65"/>
      <c r="R432" s="65"/>
      <c r="S432" s="65"/>
      <c r="T432" s="66"/>
      <c r="U432" s="35"/>
      <c r="V432" s="35"/>
      <c r="W432" s="35"/>
      <c r="X432" s="35"/>
      <c r="Y432" s="35"/>
      <c r="Z432" s="35"/>
      <c r="AA432" s="35"/>
      <c r="AB432" s="35"/>
      <c r="AC432" s="35"/>
      <c r="AD432" s="35"/>
      <c r="AE432" s="35"/>
      <c r="AT432" s="18" t="s">
        <v>140</v>
      </c>
      <c r="AU432" s="18" t="s">
        <v>84</v>
      </c>
    </row>
    <row r="433" spans="1:65" s="13" customFormat="1" ht="10">
      <c r="B433" s="194"/>
      <c r="C433" s="195"/>
      <c r="D433" s="187" t="s">
        <v>142</v>
      </c>
      <c r="E433" s="196" t="s">
        <v>19</v>
      </c>
      <c r="F433" s="197" t="s">
        <v>572</v>
      </c>
      <c r="G433" s="195"/>
      <c r="H433" s="196" t="s">
        <v>19</v>
      </c>
      <c r="I433" s="198"/>
      <c r="J433" s="195"/>
      <c r="K433" s="195"/>
      <c r="L433" s="199"/>
      <c r="M433" s="200"/>
      <c r="N433" s="201"/>
      <c r="O433" s="201"/>
      <c r="P433" s="201"/>
      <c r="Q433" s="201"/>
      <c r="R433" s="201"/>
      <c r="S433" s="201"/>
      <c r="T433" s="202"/>
      <c r="AT433" s="203" t="s">
        <v>142</v>
      </c>
      <c r="AU433" s="203" t="s">
        <v>84</v>
      </c>
      <c r="AV433" s="13" t="s">
        <v>82</v>
      </c>
      <c r="AW433" s="13" t="s">
        <v>35</v>
      </c>
      <c r="AX433" s="13" t="s">
        <v>74</v>
      </c>
      <c r="AY433" s="203" t="s">
        <v>130</v>
      </c>
    </row>
    <row r="434" spans="1:65" s="14" customFormat="1" ht="10">
      <c r="B434" s="204"/>
      <c r="C434" s="205"/>
      <c r="D434" s="187" t="s">
        <v>142</v>
      </c>
      <c r="E434" s="206" t="s">
        <v>19</v>
      </c>
      <c r="F434" s="207" t="s">
        <v>573</v>
      </c>
      <c r="G434" s="205"/>
      <c r="H434" s="208">
        <v>0.34300000000000003</v>
      </c>
      <c r="I434" s="209"/>
      <c r="J434" s="205"/>
      <c r="K434" s="205"/>
      <c r="L434" s="210"/>
      <c r="M434" s="211"/>
      <c r="N434" s="212"/>
      <c r="O434" s="212"/>
      <c r="P434" s="212"/>
      <c r="Q434" s="212"/>
      <c r="R434" s="212"/>
      <c r="S434" s="212"/>
      <c r="T434" s="213"/>
      <c r="AT434" s="214" t="s">
        <v>142</v>
      </c>
      <c r="AU434" s="214" t="s">
        <v>84</v>
      </c>
      <c r="AV434" s="14" t="s">
        <v>84</v>
      </c>
      <c r="AW434" s="14" t="s">
        <v>35</v>
      </c>
      <c r="AX434" s="14" t="s">
        <v>74</v>
      </c>
      <c r="AY434" s="214" t="s">
        <v>130</v>
      </c>
    </row>
    <row r="435" spans="1:65" s="14" customFormat="1" ht="10">
      <c r="B435" s="204"/>
      <c r="C435" s="205"/>
      <c r="D435" s="187" t="s">
        <v>142</v>
      </c>
      <c r="E435" s="206" t="s">
        <v>19</v>
      </c>
      <c r="F435" s="207" t="s">
        <v>574</v>
      </c>
      <c r="G435" s="205"/>
      <c r="H435" s="208">
        <v>0.45800000000000002</v>
      </c>
      <c r="I435" s="209"/>
      <c r="J435" s="205"/>
      <c r="K435" s="205"/>
      <c r="L435" s="210"/>
      <c r="M435" s="211"/>
      <c r="N435" s="212"/>
      <c r="O435" s="212"/>
      <c r="P435" s="212"/>
      <c r="Q435" s="212"/>
      <c r="R435" s="212"/>
      <c r="S435" s="212"/>
      <c r="T435" s="213"/>
      <c r="AT435" s="214" t="s">
        <v>142</v>
      </c>
      <c r="AU435" s="214" t="s">
        <v>84</v>
      </c>
      <c r="AV435" s="14" t="s">
        <v>84</v>
      </c>
      <c r="AW435" s="14" t="s">
        <v>35</v>
      </c>
      <c r="AX435" s="14" t="s">
        <v>74</v>
      </c>
      <c r="AY435" s="214" t="s">
        <v>130</v>
      </c>
    </row>
    <row r="436" spans="1:65" s="15" customFormat="1" ht="10">
      <c r="B436" s="215"/>
      <c r="C436" s="216"/>
      <c r="D436" s="187" t="s">
        <v>142</v>
      </c>
      <c r="E436" s="217" t="s">
        <v>19</v>
      </c>
      <c r="F436" s="218" t="s">
        <v>145</v>
      </c>
      <c r="G436" s="216"/>
      <c r="H436" s="219">
        <v>0.80100000000000005</v>
      </c>
      <c r="I436" s="220"/>
      <c r="J436" s="216"/>
      <c r="K436" s="216"/>
      <c r="L436" s="221"/>
      <c r="M436" s="222"/>
      <c r="N436" s="223"/>
      <c r="O436" s="223"/>
      <c r="P436" s="223"/>
      <c r="Q436" s="223"/>
      <c r="R436" s="223"/>
      <c r="S436" s="223"/>
      <c r="T436" s="224"/>
      <c r="AT436" s="225" t="s">
        <v>142</v>
      </c>
      <c r="AU436" s="225" t="s">
        <v>84</v>
      </c>
      <c r="AV436" s="15" t="s">
        <v>137</v>
      </c>
      <c r="AW436" s="15" t="s">
        <v>35</v>
      </c>
      <c r="AX436" s="15" t="s">
        <v>82</v>
      </c>
      <c r="AY436" s="225" t="s">
        <v>130</v>
      </c>
    </row>
    <row r="437" spans="1:65" s="2" customFormat="1" ht="24.15" customHeight="1">
      <c r="A437" s="35"/>
      <c r="B437" s="36"/>
      <c r="C437" s="174" t="s">
        <v>575</v>
      </c>
      <c r="D437" s="174" t="s">
        <v>132</v>
      </c>
      <c r="E437" s="175" t="s">
        <v>576</v>
      </c>
      <c r="F437" s="176" t="s">
        <v>577</v>
      </c>
      <c r="G437" s="177" t="s">
        <v>135</v>
      </c>
      <c r="H437" s="178">
        <v>0.80100000000000005</v>
      </c>
      <c r="I437" s="179"/>
      <c r="J437" s="180">
        <f>ROUND(I437*H437,2)</f>
        <v>0</v>
      </c>
      <c r="K437" s="176" t="s">
        <v>136</v>
      </c>
      <c r="L437" s="40"/>
      <c r="M437" s="181" t="s">
        <v>19</v>
      </c>
      <c r="N437" s="182" t="s">
        <v>45</v>
      </c>
      <c r="O437" s="65"/>
      <c r="P437" s="183">
        <f>O437*H437</f>
        <v>0</v>
      </c>
      <c r="Q437" s="183">
        <v>2.6450000000000001E-2</v>
      </c>
      <c r="R437" s="183">
        <f>Q437*H437</f>
        <v>2.1186450000000003E-2</v>
      </c>
      <c r="S437" s="183">
        <v>0</v>
      </c>
      <c r="T437" s="184">
        <f>S437*H437</f>
        <v>0</v>
      </c>
      <c r="U437" s="35"/>
      <c r="V437" s="35"/>
      <c r="W437" s="35"/>
      <c r="X437" s="35"/>
      <c r="Y437" s="35"/>
      <c r="Z437" s="35"/>
      <c r="AA437" s="35"/>
      <c r="AB437" s="35"/>
      <c r="AC437" s="35"/>
      <c r="AD437" s="35"/>
      <c r="AE437" s="35"/>
      <c r="AR437" s="185" t="s">
        <v>137</v>
      </c>
      <c r="AT437" s="185" t="s">
        <v>132</v>
      </c>
      <c r="AU437" s="185" t="s">
        <v>84</v>
      </c>
      <c r="AY437" s="18" t="s">
        <v>130</v>
      </c>
      <c r="BE437" s="186">
        <f>IF(N437="základní",J437,0)</f>
        <v>0</v>
      </c>
      <c r="BF437" s="186">
        <f>IF(N437="snížená",J437,0)</f>
        <v>0</v>
      </c>
      <c r="BG437" s="186">
        <f>IF(N437="zákl. přenesená",J437,0)</f>
        <v>0</v>
      </c>
      <c r="BH437" s="186">
        <f>IF(N437="sníž. přenesená",J437,0)</f>
        <v>0</v>
      </c>
      <c r="BI437" s="186">
        <f>IF(N437="nulová",J437,0)</f>
        <v>0</v>
      </c>
      <c r="BJ437" s="18" t="s">
        <v>82</v>
      </c>
      <c r="BK437" s="186">
        <f>ROUND(I437*H437,2)</f>
        <v>0</v>
      </c>
      <c r="BL437" s="18" t="s">
        <v>137</v>
      </c>
      <c r="BM437" s="185" t="s">
        <v>578</v>
      </c>
    </row>
    <row r="438" spans="1:65" s="2" customFormat="1" ht="18">
      <c r="A438" s="35"/>
      <c r="B438" s="36"/>
      <c r="C438" s="37"/>
      <c r="D438" s="187" t="s">
        <v>138</v>
      </c>
      <c r="E438" s="37"/>
      <c r="F438" s="188" t="s">
        <v>579</v>
      </c>
      <c r="G438" s="37"/>
      <c r="H438" s="37"/>
      <c r="I438" s="189"/>
      <c r="J438" s="37"/>
      <c r="K438" s="37"/>
      <c r="L438" s="40"/>
      <c r="M438" s="190"/>
      <c r="N438" s="191"/>
      <c r="O438" s="65"/>
      <c r="P438" s="65"/>
      <c r="Q438" s="65"/>
      <c r="R438" s="65"/>
      <c r="S438" s="65"/>
      <c r="T438" s="66"/>
      <c r="U438" s="35"/>
      <c r="V438" s="35"/>
      <c r="W438" s="35"/>
      <c r="X438" s="35"/>
      <c r="Y438" s="35"/>
      <c r="Z438" s="35"/>
      <c r="AA438" s="35"/>
      <c r="AB438" s="35"/>
      <c r="AC438" s="35"/>
      <c r="AD438" s="35"/>
      <c r="AE438" s="35"/>
      <c r="AT438" s="18" t="s">
        <v>138</v>
      </c>
      <c r="AU438" s="18" t="s">
        <v>84</v>
      </c>
    </row>
    <row r="439" spans="1:65" s="2" customFormat="1" ht="10">
      <c r="A439" s="35"/>
      <c r="B439" s="36"/>
      <c r="C439" s="37"/>
      <c r="D439" s="192" t="s">
        <v>140</v>
      </c>
      <c r="E439" s="37"/>
      <c r="F439" s="193" t="s">
        <v>580</v>
      </c>
      <c r="G439" s="37"/>
      <c r="H439" s="37"/>
      <c r="I439" s="189"/>
      <c r="J439" s="37"/>
      <c r="K439" s="37"/>
      <c r="L439" s="40"/>
      <c r="M439" s="190"/>
      <c r="N439" s="191"/>
      <c r="O439" s="65"/>
      <c r="P439" s="65"/>
      <c r="Q439" s="65"/>
      <c r="R439" s="65"/>
      <c r="S439" s="65"/>
      <c r="T439" s="66"/>
      <c r="U439" s="35"/>
      <c r="V439" s="35"/>
      <c r="W439" s="35"/>
      <c r="X439" s="35"/>
      <c r="Y439" s="35"/>
      <c r="Z439" s="35"/>
      <c r="AA439" s="35"/>
      <c r="AB439" s="35"/>
      <c r="AC439" s="35"/>
      <c r="AD439" s="35"/>
      <c r="AE439" s="35"/>
      <c r="AT439" s="18" t="s">
        <v>140</v>
      </c>
      <c r="AU439" s="18" t="s">
        <v>84</v>
      </c>
    </row>
    <row r="440" spans="1:65" s="13" customFormat="1" ht="10">
      <c r="B440" s="194"/>
      <c r="C440" s="195"/>
      <c r="D440" s="187" t="s">
        <v>142</v>
      </c>
      <c r="E440" s="196" t="s">
        <v>19</v>
      </c>
      <c r="F440" s="197" t="s">
        <v>572</v>
      </c>
      <c r="G440" s="195"/>
      <c r="H440" s="196" t="s">
        <v>19</v>
      </c>
      <c r="I440" s="198"/>
      <c r="J440" s="195"/>
      <c r="K440" s="195"/>
      <c r="L440" s="199"/>
      <c r="M440" s="200"/>
      <c r="N440" s="201"/>
      <c r="O440" s="201"/>
      <c r="P440" s="201"/>
      <c r="Q440" s="201"/>
      <c r="R440" s="201"/>
      <c r="S440" s="201"/>
      <c r="T440" s="202"/>
      <c r="AT440" s="203" t="s">
        <v>142</v>
      </c>
      <c r="AU440" s="203" t="s">
        <v>84</v>
      </c>
      <c r="AV440" s="13" t="s">
        <v>82</v>
      </c>
      <c r="AW440" s="13" t="s">
        <v>35</v>
      </c>
      <c r="AX440" s="13" t="s">
        <v>74</v>
      </c>
      <c r="AY440" s="203" t="s">
        <v>130</v>
      </c>
    </row>
    <row r="441" spans="1:65" s="14" customFormat="1" ht="10">
      <c r="B441" s="204"/>
      <c r="C441" s="205"/>
      <c r="D441" s="187" t="s">
        <v>142</v>
      </c>
      <c r="E441" s="206" t="s">
        <v>19</v>
      </c>
      <c r="F441" s="207" t="s">
        <v>573</v>
      </c>
      <c r="G441" s="205"/>
      <c r="H441" s="208">
        <v>0.34300000000000003</v>
      </c>
      <c r="I441" s="209"/>
      <c r="J441" s="205"/>
      <c r="K441" s="205"/>
      <c r="L441" s="210"/>
      <c r="M441" s="211"/>
      <c r="N441" s="212"/>
      <c r="O441" s="212"/>
      <c r="P441" s="212"/>
      <c r="Q441" s="212"/>
      <c r="R441" s="212"/>
      <c r="S441" s="212"/>
      <c r="T441" s="213"/>
      <c r="AT441" s="214" t="s">
        <v>142</v>
      </c>
      <c r="AU441" s="214" t="s">
        <v>84</v>
      </c>
      <c r="AV441" s="14" t="s">
        <v>84</v>
      </c>
      <c r="AW441" s="14" t="s">
        <v>35</v>
      </c>
      <c r="AX441" s="14" t="s">
        <v>74</v>
      </c>
      <c r="AY441" s="214" t="s">
        <v>130</v>
      </c>
    </row>
    <row r="442" spans="1:65" s="14" customFormat="1" ht="10">
      <c r="B442" s="204"/>
      <c r="C442" s="205"/>
      <c r="D442" s="187" t="s">
        <v>142</v>
      </c>
      <c r="E442" s="206" t="s">
        <v>19</v>
      </c>
      <c r="F442" s="207" t="s">
        <v>574</v>
      </c>
      <c r="G442" s="205"/>
      <c r="H442" s="208">
        <v>0.45800000000000002</v>
      </c>
      <c r="I442" s="209"/>
      <c r="J442" s="205"/>
      <c r="K442" s="205"/>
      <c r="L442" s="210"/>
      <c r="M442" s="211"/>
      <c r="N442" s="212"/>
      <c r="O442" s="212"/>
      <c r="P442" s="212"/>
      <c r="Q442" s="212"/>
      <c r="R442" s="212"/>
      <c r="S442" s="212"/>
      <c r="T442" s="213"/>
      <c r="AT442" s="214" t="s">
        <v>142</v>
      </c>
      <c r="AU442" s="214" t="s">
        <v>84</v>
      </c>
      <c r="AV442" s="14" t="s">
        <v>84</v>
      </c>
      <c r="AW442" s="14" t="s">
        <v>35</v>
      </c>
      <c r="AX442" s="14" t="s">
        <v>74</v>
      </c>
      <c r="AY442" s="214" t="s">
        <v>130</v>
      </c>
    </row>
    <row r="443" spans="1:65" s="15" customFormat="1" ht="10">
      <c r="B443" s="215"/>
      <c r="C443" s="216"/>
      <c r="D443" s="187" t="s">
        <v>142</v>
      </c>
      <c r="E443" s="217" t="s">
        <v>19</v>
      </c>
      <c r="F443" s="218" t="s">
        <v>145</v>
      </c>
      <c r="G443" s="216"/>
      <c r="H443" s="219">
        <v>0.80100000000000005</v>
      </c>
      <c r="I443" s="220"/>
      <c r="J443" s="216"/>
      <c r="K443" s="216"/>
      <c r="L443" s="221"/>
      <c r="M443" s="222"/>
      <c r="N443" s="223"/>
      <c r="O443" s="223"/>
      <c r="P443" s="223"/>
      <c r="Q443" s="223"/>
      <c r="R443" s="223"/>
      <c r="S443" s="223"/>
      <c r="T443" s="224"/>
      <c r="AT443" s="225" t="s">
        <v>142</v>
      </c>
      <c r="AU443" s="225" t="s">
        <v>84</v>
      </c>
      <c r="AV443" s="15" t="s">
        <v>137</v>
      </c>
      <c r="AW443" s="15" t="s">
        <v>35</v>
      </c>
      <c r="AX443" s="15" t="s">
        <v>82</v>
      </c>
      <c r="AY443" s="225" t="s">
        <v>130</v>
      </c>
    </row>
    <row r="444" spans="1:65" s="2" customFormat="1" ht="24.15" customHeight="1">
      <c r="A444" s="35"/>
      <c r="B444" s="36"/>
      <c r="C444" s="174" t="s">
        <v>581</v>
      </c>
      <c r="D444" s="174" t="s">
        <v>132</v>
      </c>
      <c r="E444" s="175" t="s">
        <v>582</v>
      </c>
      <c r="F444" s="176" t="s">
        <v>583</v>
      </c>
      <c r="G444" s="177" t="s">
        <v>218</v>
      </c>
      <c r="H444" s="178">
        <v>6.7770000000000001</v>
      </c>
      <c r="I444" s="179"/>
      <c r="J444" s="180">
        <f>ROUND(I444*H444,2)</f>
        <v>0</v>
      </c>
      <c r="K444" s="176" t="s">
        <v>136</v>
      </c>
      <c r="L444" s="40"/>
      <c r="M444" s="181" t="s">
        <v>19</v>
      </c>
      <c r="N444" s="182" t="s">
        <v>45</v>
      </c>
      <c r="O444" s="65"/>
      <c r="P444" s="183">
        <f>O444*H444</f>
        <v>0</v>
      </c>
      <c r="Q444" s="183">
        <v>2.3050199999999998</v>
      </c>
      <c r="R444" s="183">
        <f>Q444*H444</f>
        <v>15.62112054</v>
      </c>
      <c r="S444" s="183">
        <v>0</v>
      </c>
      <c r="T444" s="184">
        <f>S444*H444</f>
        <v>0</v>
      </c>
      <c r="U444" s="35"/>
      <c r="V444" s="35"/>
      <c r="W444" s="35"/>
      <c r="X444" s="35"/>
      <c r="Y444" s="35"/>
      <c r="Z444" s="35"/>
      <c r="AA444" s="35"/>
      <c r="AB444" s="35"/>
      <c r="AC444" s="35"/>
      <c r="AD444" s="35"/>
      <c r="AE444" s="35"/>
      <c r="AR444" s="185" t="s">
        <v>137</v>
      </c>
      <c r="AT444" s="185" t="s">
        <v>132</v>
      </c>
      <c r="AU444" s="185" t="s">
        <v>84</v>
      </c>
      <c r="AY444" s="18" t="s">
        <v>130</v>
      </c>
      <c r="BE444" s="186">
        <f>IF(N444="základní",J444,0)</f>
        <v>0</v>
      </c>
      <c r="BF444" s="186">
        <f>IF(N444="snížená",J444,0)</f>
        <v>0</v>
      </c>
      <c r="BG444" s="186">
        <f>IF(N444="zákl. přenesená",J444,0)</f>
        <v>0</v>
      </c>
      <c r="BH444" s="186">
        <f>IF(N444="sníž. přenesená",J444,0)</f>
        <v>0</v>
      </c>
      <c r="BI444" s="186">
        <f>IF(N444="nulová",J444,0)</f>
        <v>0</v>
      </c>
      <c r="BJ444" s="18" t="s">
        <v>82</v>
      </c>
      <c r="BK444" s="186">
        <f>ROUND(I444*H444,2)</f>
        <v>0</v>
      </c>
      <c r="BL444" s="18" t="s">
        <v>137</v>
      </c>
      <c r="BM444" s="185" t="s">
        <v>584</v>
      </c>
    </row>
    <row r="445" spans="1:65" s="2" customFormat="1" ht="10">
      <c r="A445" s="35"/>
      <c r="B445" s="36"/>
      <c r="C445" s="37"/>
      <c r="D445" s="187" t="s">
        <v>138</v>
      </c>
      <c r="E445" s="37"/>
      <c r="F445" s="188" t="s">
        <v>585</v>
      </c>
      <c r="G445" s="37"/>
      <c r="H445" s="37"/>
      <c r="I445" s="189"/>
      <c r="J445" s="37"/>
      <c r="K445" s="37"/>
      <c r="L445" s="40"/>
      <c r="M445" s="190"/>
      <c r="N445" s="191"/>
      <c r="O445" s="65"/>
      <c r="P445" s="65"/>
      <c r="Q445" s="65"/>
      <c r="R445" s="65"/>
      <c r="S445" s="65"/>
      <c r="T445" s="66"/>
      <c r="U445" s="35"/>
      <c r="V445" s="35"/>
      <c r="W445" s="35"/>
      <c r="X445" s="35"/>
      <c r="Y445" s="35"/>
      <c r="Z445" s="35"/>
      <c r="AA445" s="35"/>
      <c r="AB445" s="35"/>
      <c r="AC445" s="35"/>
      <c r="AD445" s="35"/>
      <c r="AE445" s="35"/>
      <c r="AT445" s="18" t="s">
        <v>138</v>
      </c>
      <c r="AU445" s="18" t="s">
        <v>84</v>
      </c>
    </row>
    <row r="446" spans="1:65" s="2" customFormat="1" ht="10">
      <c r="A446" s="35"/>
      <c r="B446" s="36"/>
      <c r="C446" s="37"/>
      <c r="D446" s="192" t="s">
        <v>140</v>
      </c>
      <c r="E446" s="37"/>
      <c r="F446" s="193" t="s">
        <v>586</v>
      </c>
      <c r="G446" s="37"/>
      <c r="H446" s="37"/>
      <c r="I446" s="189"/>
      <c r="J446" s="37"/>
      <c r="K446" s="37"/>
      <c r="L446" s="40"/>
      <c r="M446" s="190"/>
      <c r="N446" s="191"/>
      <c r="O446" s="65"/>
      <c r="P446" s="65"/>
      <c r="Q446" s="65"/>
      <c r="R446" s="65"/>
      <c r="S446" s="65"/>
      <c r="T446" s="66"/>
      <c r="U446" s="35"/>
      <c r="V446" s="35"/>
      <c r="W446" s="35"/>
      <c r="X446" s="35"/>
      <c r="Y446" s="35"/>
      <c r="Z446" s="35"/>
      <c r="AA446" s="35"/>
      <c r="AB446" s="35"/>
      <c r="AC446" s="35"/>
      <c r="AD446" s="35"/>
      <c r="AE446" s="35"/>
      <c r="AT446" s="18" t="s">
        <v>140</v>
      </c>
      <c r="AU446" s="18" t="s">
        <v>84</v>
      </c>
    </row>
    <row r="447" spans="1:65" s="13" customFormat="1" ht="20">
      <c r="B447" s="194"/>
      <c r="C447" s="195"/>
      <c r="D447" s="187" t="s">
        <v>142</v>
      </c>
      <c r="E447" s="196" t="s">
        <v>19</v>
      </c>
      <c r="F447" s="197" t="s">
        <v>587</v>
      </c>
      <c r="G447" s="195"/>
      <c r="H447" s="196" t="s">
        <v>19</v>
      </c>
      <c r="I447" s="198"/>
      <c r="J447" s="195"/>
      <c r="K447" s="195"/>
      <c r="L447" s="199"/>
      <c r="M447" s="200"/>
      <c r="N447" s="201"/>
      <c r="O447" s="201"/>
      <c r="P447" s="201"/>
      <c r="Q447" s="201"/>
      <c r="R447" s="201"/>
      <c r="S447" s="201"/>
      <c r="T447" s="202"/>
      <c r="AT447" s="203" t="s">
        <v>142</v>
      </c>
      <c r="AU447" s="203" t="s">
        <v>84</v>
      </c>
      <c r="AV447" s="13" t="s">
        <v>82</v>
      </c>
      <c r="AW447" s="13" t="s">
        <v>35</v>
      </c>
      <c r="AX447" s="13" t="s">
        <v>74</v>
      </c>
      <c r="AY447" s="203" t="s">
        <v>130</v>
      </c>
    </row>
    <row r="448" spans="1:65" s="14" customFormat="1" ht="20">
      <c r="B448" s="204"/>
      <c r="C448" s="205"/>
      <c r="D448" s="187" t="s">
        <v>142</v>
      </c>
      <c r="E448" s="206" t="s">
        <v>19</v>
      </c>
      <c r="F448" s="207" t="s">
        <v>588</v>
      </c>
      <c r="G448" s="205"/>
      <c r="H448" s="208">
        <v>2.5920000000000001</v>
      </c>
      <c r="I448" s="209"/>
      <c r="J448" s="205"/>
      <c r="K448" s="205"/>
      <c r="L448" s="210"/>
      <c r="M448" s="211"/>
      <c r="N448" s="212"/>
      <c r="O448" s="212"/>
      <c r="P448" s="212"/>
      <c r="Q448" s="212"/>
      <c r="R448" s="212"/>
      <c r="S448" s="212"/>
      <c r="T448" s="213"/>
      <c r="AT448" s="214" t="s">
        <v>142</v>
      </c>
      <c r="AU448" s="214" t="s">
        <v>84</v>
      </c>
      <c r="AV448" s="14" t="s">
        <v>84</v>
      </c>
      <c r="AW448" s="14" t="s">
        <v>35</v>
      </c>
      <c r="AX448" s="14" t="s">
        <v>74</v>
      </c>
      <c r="AY448" s="214" t="s">
        <v>130</v>
      </c>
    </row>
    <row r="449" spans="1:65" s="14" customFormat="1" ht="20">
      <c r="B449" s="204"/>
      <c r="C449" s="205"/>
      <c r="D449" s="187" t="s">
        <v>142</v>
      </c>
      <c r="E449" s="206" t="s">
        <v>19</v>
      </c>
      <c r="F449" s="207" t="s">
        <v>589</v>
      </c>
      <c r="G449" s="205"/>
      <c r="H449" s="208">
        <v>2.79</v>
      </c>
      <c r="I449" s="209"/>
      <c r="J449" s="205"/>
      <c r="K449" s="205"/>
      <c r="L449" s="210"/>
      <c r="M449" s="211"/>
      <c r="N449" s="212"/>
      <c r="O449" s="212"/>
      <c r="P449" s="212"/>
      <c r="Q449" s="212"/>
      <c r="R449" s="212"/>
      <c r="S449" s="212"/>
      <c r="T449" s="213"/>
      <c r="AT449" s="214" t="s">
        <v>142</v>
      </c>
      <c r="AU449" s="214" t="s">
        <v>84</v>
      </c>
      <c r="AV449" s="14" t="s">
        <v>84</v>
      </c>
      <c r="AW449" s="14" t="s">
        <v>35</v>
      </c>
      <c r="AX449" s="14" t="s">
        <v>74</v>
      </c>
      <c r="AY449" s="214" t="s">
        <v>130</v>
      </c>
    </row>
    <row r="450" spans="1:65" s="14" customFormat="1" ht="20">
      <c r="B450" s="204"/>
      <c r="C450" s="205"/>
      <c r="D450" s="187" t="s">
        <v>142</v>
      </c>
      <c r="E450" s="206" t="s">
        <v>19</v>
      </c>
      <c r="F450" s="207" t="s">
        <v>590</v>
      </c>
      <c r="G450" s="205"/>
      <c r="H450" s="208">
        <v>1.395</v>
      </c>
      <c r="I450" s="209"/>
      <c r="J450" s="205"/>
      <c r="K450" s="205"/>
      <c r="L450" s="210"/>
      <c r="M450" s="211"/>
      <c r="N450" s="212"/>
      <c r="O450" s="212"/>
      <c r="P450" s="212"/>
      <c r="Q450" s="212"/>
      <c r="R450" s="212"/>
      <c r="S450" s="212"/>
      <c r="T450" s="213"/>
      <c r="AT450" s="214" t="s">
        <v>142</v>
      </c>
      <c r="AU450" s="214" t="s">
        <v>84</v>
      </c>
      <c r="AV450" s="14" t="s">
        <v>84</v>
      </c>
      <c r="AW450" s="14" t="s">
        <v>35</v>
      </c>
      <c r="AX450" s="14" t="s">
        <v>74</v>
      </c>
      <c r="AY450" s="214" t="s">
        <v>130</v>
      </c>
    </row>
    <row r="451" spans="1:65" s="15" customFormat="1" ht="10">
      <c r="B451" s="215"/>
      <c r="C451" s="216"/>
      <c r="D451" s="187" t="s">
        <v>142</v>
      </c>
      <c r="E451" s="217" t="s">
        <v>19</v>
      </c>
      <c r="F451" s="218" t="s">
        <v>145</v>
      </c>
      <c r="G451" s="216"/>
      <c r="H451" s="219">
        <v>6.7770000000000001</v>
      </c>
      <c r="I451" s="220"/>
      <c r="J451" s="216"/>
      <c r="K451" s="216"/>
      <c r="L451" s="221"/>
      <c r="M451" s="222"/>
      <c r="N451" s="223"/>
      <c r="O451" s="223"/>
      <c r="P451" s="223"/>
      <c r="Q451" s="223"/>
      <c r="R451" s="223"/>
      <c r="S451" s="223"/>
      <c r="T451" s="224"/>
      <c r="AT451" s="225" t="s">
        <v>142</v>
      </c>
      <c r="AU451" s="225" t="s">
        <v>84</v>
      </c>
      <c r="AV451" s="15" t="s">
        <v>137</v>
      </c>
      <c r="AW451" s="15" t="s">
        <v>35</v>
      </c>
      <c r="AX451" s="15" t="s">
        <v>82</v>
      </c>
      <c r="AY451" s="225" t="s">
        <v>130</v>
      </c>
    </row>
    <row r="452" spans="1:65" s="2" customFormat="1" ht="24.15" customHeight="1">
      <c r="A452" s="35"/>
      <c r="B452" s="36"/>
      <c r="C452" s="174" t="s">
        <v>459</v>
      </c>
      <c r="D452" s="174" t="s">
        <v>132</v>
      </c>
      <c r="E452" s="175" t="s">
        <v>591</v>
      </c>
      <c r="F452" s="176" t="s">
        <v>592</v>
      </c>
      <c r="G452" s="177" t="s">
        <v>218</v>
      </c>
      <c r="H452" s="178">
        <v>24.863</v>
      </c>
      <c r="I452" s="179"/>
      <c r="J452" s="180">
        <f>ROUND(I452*H452,2)</f>
        <v>0</v>
      </c>
      <c r="K452" s="176" t="s">
        <v>136</v>
      </c>
      <c r="L452" s="40"/>
      <c r="M452" s="181" t="s">
        <v>19</v>
      </c>
      <c r="N452" s="182" t="s">
        <v>45</v>
      </c>
      <c r="O452" s="65"/>
      <c r="P452" s="183">
        <f>O452*H452</f>
        <v>0</v>
      </c>
      <c r="Q452" s="183">
        <v>2.4127200000000002</v>
      </c>
      <c r="R452" s="183">
        <f>Q452*H452</f>
        <v>59.987457360000001</v>
      </c>
      <c r="S452" s="183">
        <v>0</v>
      </c>
      <c r="T452" s="184">
        <f>S452*H452</f>
        <v>0</v>
      </c>
      <c r="U452" s="35"/>
      <c r="V452" s="35"/>
      <c r="W452" s="35"/>
      <c r="X452" s="35"/>
      <c r="Y452" s="35"/>
      <c r="Z452" s="35"/>
      <c r="AA452" s="35"/>
      <c r="AB452" s="35"/>
      <c r="AC452" s="35"/>
      <c r="AD452" s="35"/>
      <c r="AE452" s="35"/>
      <c r="AR452" s="185" t="s">
        <v>137</v>
      </c>
      <c r="AT452" s="185" t="s">
        <v>132</v>
      </c>
      <c r="AU452" s="185" t="s">
        <v>84</v>
      </c>
      <c r="AY452" s="18" t="s">
        <v>130</v>
      </c>
      <c r="BE452" s="186">
        <f>IF(N452="základní",J452,0)</f>
        <v>0</v>
      </c>
      <c r="BF452" s="186">
        <f>IF(N452="snížená",J452,0)</f>
        <v>0</v>
      </c>
      <c r="BG452" s="186">
        <f>IF(N452="zákl. přenesená",J452,0)</f>
        <v>0</v>
      </c>
      <c r="BH452" s="186">
        <f>IF(N452="sníž. přenesená",J452,0)</f>
        <v>0</v>
      </c>
      <c r="BI452" s="186">
        <f>IF(N452="nulová",J452,0)</f>
        <v>0</v>
      </c>
      <c r="BJ452" s="18" t="s">
        <v>82</v>
      </c>
      <c r="BK452" s="186">
        <f>ROUND(I452*H452,2)</f>
        <v>0</v>
      </c>
      <c r="BL452" s="18" t="s">
        <v>137</v>
      </c>
      <c r="BM452" s="185" t="s">
        <v>593</v>
      </c>
    </row>
    <row r="453" spans="1:65" s="2" customFormat="1" ht="18">
      <c r="A453" s="35"/>
      <c r="B453" s="36"/>
      <c r="C453" s="37"/>
      <c r="D453" s="187" t="s">
        <v>138</v>
      </c>
      <c r="E453" s="37"/>
      <c r="F453" s="188" t="s">
        <v>594</v>
      </c>
      <c r="G453" s="37"/>
      <c r="H453" s="37"/>
      <c r="I453" s="189"/>
      <c r="J453" s="37"/>
      <c r="K453" s="37"/>
      <c r="L453" s="40"/>
      <c r="M453" s="190"/>
      <c r="N453" s="191"/>
      <c r="O453" s="65"/>
      <c r="P453" s="65"/>
      <c r="Q453" s="65"/>
      <c r="R453" s="65"/>
      <c r="S453" s="65"/>
      <c r="T453" s="66"/>
      <c r="U453" s="35"/>
      <c r="V453" s="35"/>
      <c r="W453" s="35"/>
      <c r="X453" s="35"/>
      <c r="Y453" s="35"/>
      <c r="Z453" s="35"/>
      <c r="AA453" s="35"/>
      <c r="AB453" s="35"/>
      <c r="AC453" s="35"/>
      <c r="AD453" s="35"/>
      <c r="AE453" s="35"/>
      <c r="AT453" s="18" t="s">
        <v>138</v>
      </c>
      <c r="AU453" s="18" t="s">
        <v>84</v>
      </c>
    </row>
    <row r="454" spans="1:65" s="2" customFormat="1" ht="10">
      <c r="A454" s="35"/>
      <c r="B454" s="36"/>
      <c r="C454" s="37"/>
      <c r="D454" s="192" t="s">
        <v>140</v>
      </c>
      <c r="E454" s="37"/>
      <c r="F454" s="193" t="s">
        <v>595</v>
      </c>
      <c r="G454" s="37"/>
      <c r="H454" s="37"/>
      <c r="I454" s="189"/>
      <c r="J454" s="37"/>
      <c r="K454" s="37"/>
      <c r="L454" s="40"/>
      <c r="M454" s="190"/>
      <c r="N454" s="191"/>
      <c r="O454" s="65"/>
      <c r="P454" s="65"/>
      <c r="Q454" s="65"/>
      <c r="R454" s="65"/>
      <c r="S454" s="65"/>
      <c r="T454" s="66"/>
      <c r="U454" s="35"/>
      <c r="V454" s="35"/>
      <c r="W454" s="35"/>
      <c r="X454" s="35"/>
      <c r="Y454" s="35"/>
      <c r="Z454" s="35"/>
      <c r="AA454" s="35"/>
      <c r="AB454" s="35"/>
      <c r="AC454" s="35"/>
      <c r="AD454" s="35"/>
      <c r="AE454" s="35"/>
      <c r="AT454" s="18" t="s">
        <v>140</v>
      </c>
      <c r="AU454" s="18" t="s">
        <v>84</v>
      </c>
    </row>
    <row r="455" spans="1:65" s="14" customFormat="1" ht="10">
      <c r="B455" s="204"/>
      <c r="C455" s="205"/>
      <c r="D455" s="187" t="s">
        <v>142</v>
      </c>
      <c r="E455" s="206" t="s">
        <v>19</v>
      </c>
      <c r="F455" s="207" t="s">
        <v>596</v>
      </c>
      <c r="G455" s="205"/>
      <c r="H455" s="208">
        <v>24.863</v>
      </c>
      <c r="I455" s="209"/>
      <c r="J455" s="205"/>
      <c r="K455" s="205"/>
      <c r="L455" s="210"/>
      <c r="M455" s="211"/>
      <c r="N455" s="212"/>
      <c r="O455" s="212"/>
      <c r="P455" s="212"/>
      <c r="Q455" s="212"/>
      <c r="R455" s="212"/>
      <c r="S455" s="212"/>
      <c r="T455" s="213"/>
      <c r="AT455" s="214" t="s">
        <v>142</v>
      </c>
      <c r="AU455" s="214" t="s">
        <v>84</v>
      </c>
      <c r="AV455" s="14" t="s">
        <v>84</v>
      </c>
      <c r="AW455" s="14" t="s">
        <v>35</v>
      </c>
      <c r="AX455" s="14" t="s">
        <v>74</v>
      </c>
      <c r="AY455" s="214" t="s">
        <v>130</v>
      </c>
    </row>
    <row r="456" spans="1:65" s="15" customFormat="1" ht="10">
      <c r="B456" s="215"/>
      <c r="C456" s="216"/>
      <c r="D456" s="187" t="s">
        <v>142</v>
      </c>
      <c r="E456" s="217" t="s">
        <v>19</v>
      </c>
      <c r="F456" s="218" t="s">
        <v>145</v>
      </c>
      <c r="G456" s="216"/>
      <c r="H456" s="219">
        <v>24.863</v>
      </c>
      <c r="I456" s="220"/>
      <c r="J456" s="216"/>
      <c r="K456" s="216"/>
      <c r="L456" s="221"/>
      <c r="M456" s="222"/>
      <c r="N456" s="223"/>
      <c r="O456" s="223"/>
      <c r="P456" s="223"/>
      <c r="Q456" s="223"/>
      <c r="R456" s="223"/>
      <c r="S456" s="223"/>
      <c r="T456" s="224"/>
      <c r="AT456" s="225" t="s">
        <v>142</v>
      </c>
      <c r="AU456" s="225" t="s">
        <v>84</v>
      </c>
      <c r="AV456" s="15" t="s">
        <v>137</v>
      </c>
      <c r="AW456" s="15" t="s">
        <v>35</v>
      </c>
      <c r="AX456" s="15" t="s">
        <v>82</v>
      </c>
      <c r="AY456" s="225" t="s">
        <v>130</v>
      </c>
    </row>
    <row r="457" spans="1:65" s="2" customFormat="1" ht="24.15" customHeight="1">
      <c r="A457" s="35"/>
      <c r="B457" s="36"/>
      <c r="C457" s="174" t="s">
        <v>597</v>
      </c>
      <c r="D457" s="174" t="s">
        <v>132</v>
      </c>
      <c r="E457" s="175" t="s">
        <v>598</v>
      </c>
      <c r="F457" s="176" t="s">
        <v>599</v>
      </c>
      <c r="G457" s="177" t="s">
        <v>218</v>
      </c>
      <c r="H457" s="178">
        <v>12.768000000000001</v>
      </c>
      <c r="I457" s="179"/>
      <c r="J457" s="180">
        <f>ROUND(I457*H457,2)</f>
        <v>0</v>
      </c>
      <c r="K457" s="176" t="s">
        <v>136</v>
      </c>
      <c r="L457" s="40"/>
      <c r="M457" s="181" t="s">
        <v>19</v>
      </c>
      <c r="N457" s="182" t="s">
        <v>45</v>
      </c>
      <c r="O457" s="65"/>
      <c r="P457" s="183">
        <f>O457*H457</f>
        <v>0</v>
      </c>
      <c r="Q457" s="183">
        <v>2.21</v>
      </c>
      <c r="R457" s="183">
        <f>Q457*H457</f>
        <v>28.217280000000002</v>
      </c>
      <c r="S457" s="183">
        <v>0</v>
      </c>
      <c r="T457" s="184">
        <f>S457*H457</f>
        <v>0</v>
      </c>
      <c r="U457" s="35"/>
      <c r="V457" s="35"/>
      <c r="W457" s="35"/>
      <c r="X457" s="35"/>
      <c r="Y457" s="35"/>
      <c r="Z457" s="35"/>
      <c r="AA457" s="35"/>
      <c r="AB457" s="35"/>
      <c r="AC457" s="35"/>
      <c r="AD457" s="35"/>
      <c r="AE457" s="35"/>
      <c r="AR457" s="185" t="s">
        <v>137</v>
      </c>
      <c r="AT457" s="185" t="s">
        <v>132</v>
      </c>
      <c r="AU457" s="185" t="s">
        <v>84</v>
      </c>
      <c r="AY457" s="18" t="s">
        <v>130</v>
      </c>
      <c r="BE457" s="186">
        <f>IF(N457="základní",J457,0)</f>
        <v>0</v>
      </c>
      <c r="BF457" s="186">
        <f>IF(N457="snížená",J457,0)</f>
        <v>0</v>
      </c>
      <c r="BG457" s="186">
        <f>IF(N457="zákl. přenesená",J457,0)</f>
        <v>0</v>
      </c>
      <c r="BH457" s="186">
        <f>IF(N457="sníž. přenesená",J457,0)</f>
        <v>0</v>
      </c>
      <c r="BI457" s="186">
        <f>IF(N457="nulová",J457,0)</f>
        <v>0</v>
      </c>
      <c r="BJ457" s="18" t="s">
        <v>82</v>
      </c>
      <c r="BK457" s="186">
        <f>ROUND(I457*H457,2)</f>
        <v>0</v>
      </c>
      <c r="BL457" s="18" t="s">
        <v>137</v>
      </c>
      <c r="BM457" s="185" t="s">
        <v>600</v>
      </c>
    </row>
    <row r="458" spans="1:65" s="2" customFormat="1" ht="27">
      <c r="A458" s="35"/>
      <c r="B458" s="36"/>
      <c r="C458" s="37"/>
      <c r="D458" s="187" t="s">
        <v>138</v>
      </c>
      <c r="E458" s="37"/>
      <c r="F458" s="188" t="s">
        <v>601</v>
      </c>
      <c r="G458" s="37"/>
      <c r="H458" s="37"/>
      <c r="I458" s="189"/>
      <c r="J458" s="37"/>
      <c r="K458" s="37"/>
      <c r="L458" s="40"/>
      <c r="M458" s="190"/>
      <c r="N458" s="191"/>
      <c r="O458" s="65"/>
      <c r="P458" s="65"/>
      <c r="Q458" s="65"/>
      <c r="R458" s="65"/>
      <c r="S458" s="65"/>
      <c r="T458" s="66"/>
      <c r="U458" s="35"/>
      <c r="V458" s="35"/>
      <c r="W458" s="35"/>
      <c r="X458" s="35"/>
      <c r="Y458" s="35"/>
      <c r="Z458" s="35"/>
      <c r="AA458" s="35"/>
      <c r="AB458" s="35"/>
      <c r="AC458" s="35"/>
      <c r="AD458" s="35"/>
      <c r="AE458" s="35"/>
      <c r="AT458" s="18" t="s">
        <v>138</v>
      </c>
      <c r="AU458" s="18" t="s">
        <v>84</v>
      </c>
    </row>
    <row r="459" spans="1:65" s="2" customFormat="1" ht="10">
      <c r="A459" s="35"/>
      <c r="B459" s="36"/>
      <c r="C459" s="37"/>
      <c r="D459" s="192" t="s">
        <v>140</v>
      </c>
      <c r="E459" s="37"/>
      <c r="F459" s="193" t="s">
        <v>602</v>
      </c>
      <c r="G459" s="37"/>
      <c r="H459" s="37"/>
      <c r="I459" s="189"/>
      <c r="J459" s="37"/>
      <c r="K459" s="37"/>
      <c r="L459" s="40"/>
      <c r="M459" s="190"/>
      <c r="N459" s="191"/>
      <c r="O459" s="65"/>
      <c r="P459" s="65"/>
      <c r="Q459" s="65"/>
      <c r="R459" s="65"/>
      <c r="S459" s="65"/>
      <c r="T459" s="66"/>
      <c r="U459" s="35"/>
      <c r="V459" s="35"/>
      <c r="W459" s="35"/>
      <c r="X459" s="35"/>
      <c r="Y459" s="35"/>
      <c r="Z459" s="35"/>
      <c r="AA459" s="35"/>
      <c r="AB459" s="35"/>
      <c r="AC459" s="35"/>
      <c r="AD459" s="35"/>
      <c r="AE459" s="35"/>
      <c r="AT459" s="18" t="s">
        <v>140</v>
      </c>
      <c r="AU459" s="18" t="s">
        <v>84</v>
      </c>
    </row>
    <row r="460" spans="1:65" s="13" customFormat="1" ht="10">
      <c r="B460" s="194"/>
      <c r="C460" s="195"/>
      <c r="D460" s="187" t="s">
        <v>142</v>
      </c>
      <c r="E460" s="196" t="s">
        <v>19</v>
      </c>
      <c r="F460" s="197" t="s">
        <v>603</v>
      </c>
      <c r="G460" s="195"/>
      <c r="H460" s="196" t="s">
        <v>19</v>
      </c>
      <c r="I460" s="198"/>
      <c r="J460" s="195"/>
      <c r="K460" s="195"/>
      <c r="L460" s="199"/>
      <c r="M460" s="200"/>
      <c r="N460" s="201"/>
      <c r="O460" s="201"/>
      <c r="P460" s="201"/>
      <c r="Q460" s="201"/>
      <c r="R460" s="201"/>
      <c r="S460" s="201"/>
      <c r="T460" s="202"/>
      <c r="AT460" s="203" t="s">
        <v>142</v>
      </c>
      <c r="AU460" s="203" t="s">
        <v>84</v>
      </c>
      <c r="AV460" s="13" t="s">
        <v>82</v>
      </c>
      <c r="AW460" s="13" t="s">
        <v>35</v>
      </c>
      <c r="AX460" s="13" t="s">
        <v>74</v>
      </c>
      <c r="AY460" s="203" t="s">
        <v>130</v>
      </c>
    </row>
    <row r="461" spans="1:65" s="14" customFormat="1" ht="10">
      <c r="B461" s="204"/>
      <c r="C461" s="205"/>
      <c r="D461" s="187" t="s">
        <v>142</v>
      </c>
      <c r="E461" s="206" t="s">
        <v>19</v>
      </c>
      <c r="F461" s="207" t="s">
        <v>604</v>
      </c>
      <c r="G461" s="205"/>
      <c r="H461" s="208">
        <v>12.768000000000001</v>
      </c>
      <c r="I461" s="209"/>
      <c r="J461" s="205"/>
      <c r="K461" s="205"/>
      <c r="L461" s="210"/>
      <c r="M461" s="211"/>
      <c r="N461" s="212"/>
      <c r="O461" s="212"/>
      <c r="P461" s="212"/>
      <c r="Q461" s="212"/>
      <c r="R461" s="212"/>
      <c r="S461" s="212"/>
      <c r="T461" s="213"/>
      <c r="AT461" s="214" t="s">
        <v>142</v>
      </c>
      <c r="AU461" s="214" t="s">
        <v>84</v>
      </c>
      <c r="AV461" s="14" t="s">
        <v>84</v>
      </c>
      <c r="AW461" s="14" t="s">
        <v>35</v>
      </c>
      <c r="AX461" s="14" t="s">
        <v>74</v>
      </c>
      <c r="AY461" s="214" t="s">
        <v>130</v>
      </c>
    </row>
    <row r="462" spans="1:65" s="15" customFormat="1" ht="10">
      <c r="B462" s="215"/>
      <c r="C462" s="216"/>
      <c r="D462" s="187" t="s">
        <v>142</v>
      </c>
      <c r="E462" s="217" t="s">
        <v>19</v>
      </c>
      <c r="F462" s="218" t="s">
        <v>145</v>
      </c>
      <c r="G462" s="216"/>
      <c r="H462" s="219">
        <v>12.768000000000001</v>
      </c>
      <c r="I462" s="220"/>
      <c r="J462" s="216"/>
      <c r="K462" s="216"/>
      <c r="L462" s="221"/>
      <c r="M462" s="222"/>
      <c r="N462" s="223"/>
      <c r="O462" s="223"/>
      <c r="P462" s="223"/>
      <c r="Q462" s="223"/>
      <c r="R462" s="223"/>
      <c r="S462" s="223"/>
      <c r="T462" s="224"/>
      <c r="AT462" s="225" t="s">
        <v>142</v>
      </c>
      <c r="AU462" s="225" t="s">
        <v>84</v>
      </c>
      <c r="AV462" s="15" t="s">
        <v>137</v>
      </c>
      <c r="AW462" s="15" t="s">
        <v>35</v>
      </c>
      <c r="AX462" s="15" t="s">
        <v>82</v>
      </c>
      <c r="AY462" s="225" t="s">
        <v>130</v>
      </c>
    </row>
    <row r="463" spans="1:65" s="2" customFormat="1" ht="33" customHeight="1">
      <c r="A463" s="35"/>
      <c r="B463" s="36"/>
      <c r="C463" s="174" t="s">
        <v>605</v>
      </c>
      <c r="D463" s="174" t="s">
        <v>132</v>
      </c>
      <c r="E463" s="175" t="s">
        <v>606</v>
      </c>
      <c r="F463" s="176" t="s">
        <v>607</v>
      </c>
      <c r="G463" s="177" t="s">
        <v>135</v>
      </c>
      <c r="H463" s="178">
        <v>55.213999999999999</v>
      </c>
      <c r="I463" s="179"/>
      <c r="J463" s="180">
        <f>ROUND(I463*H463,2)</f>
        <v>0</v>
      </c>
      <c r="K463" s="176" t="s">
        <v>136</v>
      </c>
      <c r="L463" s="40"/>
      <c r="M463" s="181" t="s">
        <v>19</v>
      </c>
      <c r="N463" s="182" t="s">
        <v>45</v>
      </c>
      <c r="O463" s="65"/>
      <c r="P463" s="183">
        <f>O463*H463</f>
        <v>0</v>
      </c>
      <c r="Q463" s="183">
        <v>0.71197999999999995</v>
      </c>
      <c r="R463" s="183">
        <f>Q463*H463</f>
        <v>39.311263719999999</v>
      </c>
      <c r="S463" s="183">
        <v>0</v>
      </c>
      <c r="T463" s="184">
        <f>S463*H463</f>
        <v>0</v>
      </c>
      <c r="U463" s="35"/>
      <c r="V463" s="35"/>
      <c r="W463" s="35"/>
      <c r="X463" s="35"/>
      <c r="Y463" s="35"/>
      <c r="Z463" s="35"/>
      <c r="AA463" s="35"/>
      <c r="AB463" s="35"/>
      <c r="AC463" s="35"/>
      <c r="AD463" s="35"/>
      <c r="AE463" s="35"/>
      <c r="AR463" s="185" t="s">
        <v>137</v>
      </c>
      <c r="AT463" s="185" t="s">
        <v>132</v>
      </c>
      <c r="AU463" s="185" t="s">
        <v>84</v>
      </c>
      <c r="AY463" s="18" t="s">
        <v>130</v>
      </c>
      <c r="BE463" s="186">
        <f>IF(N463="základní",J463,0)</f>
        <v>0</v>
      </c>
      <c r="BF463" s="186">
        <f>IF(N463="snížená",J463,0)</f>
        <v>0</v>
      </c>
      <c r="BG463" s="186">
        <f>IF(N463="zákl. přenesená",J463,0)</f>
        <v>0</v>
      </c>
      <c r="BH463" s="186">
        <f>IF(N463="sníž. přenesená",J463,0)</f>
        <v>0</v>
      </c>
      <c r="BI463" s="186">
        <f>IF(N463="nulová",J463,0)</f>
        <v>0</v>
      </c>
      <c r="BJ463" s="18" t="s">
        <v>82</v>
      </c>
      <c r="BK463" s="186">
        <f>ROUND(I463*H463,2)</f>
        <v>0</v>
      </c>
      <c r="BL463" s="18" t="s">
        <v>137</v>
      </c>
      <c r="BM463" s="185" t="s">
        <v>608</v>
      </c>
    </row>
    <row r="464" spans="1:65" s="2" customFormat="1" ht="27">
      <c r="A464" s="35"/>
      <c r="B464" s="36"/>
      <c r="C464" s="37"/>
      <c r="D464" s="187" t="s">
        <v>138</v>
      </c>
      <c r="E464" s="37"/>
      <c r="F464" s="188" t="s">
        <v>609</v>
      </c>
      <c r="G464" s="37"/>
      <c r="H464" s="37"/>
      <c r="I464" s="189"/>
      <c r="J464" s="37"/>
      <c r="K464" s="37"/>
      <c r="L464" s="40"/>
      <c r="M464" s="190"/>
      <c r="N464" s="191"/>
      <c r="O464" s="65"/>
      <c r="P464" s="65"/>
      <c r="Q464" s="65"/>
      <c r="R464" s="65"/>
      <c r="S464" s="65"/>
      <c r="T464" s="66"/>
      <c r="U464" s="35"/>
      <c r="V464" s="35"/>
      <c r="W464" s="35"/>
      <c r="X464" s="35"/>
      <c r="Y464" s="35"/>
      <c r="Z464" s="35"/>
      <c r="AA464" s="35"/>
      <c r="AB464" s="35"/>
      <c r="AC464" s="35"/>
      <c r="AD464" s="35"/>
      <c r="AE464" s="35"/>
      <c r="AT464" s="18" t="s">
        <v>138</v>
      </c>
      <c r="AU464" s="18" t="s">
        <v>84</v>
      </c>
    </row>
    <row r="465" spans="1:65" s="2" customFormat="1" ht="10">
      <c r="A465" s="35"/>
      <c r="B465" s="36"/>
      <c r="C465" s="37"/>
      <c r="D465" s="192" t="s">
        <v>140</v>
      </c>
      <c r="E465" s="37"/>
      <c r="F465" s="193" t="s">
        <v>610</v>
      </c>
      <c r="G465" s="37"/>
      <c r="H465" s="37"/>
      <c r="I465" s="189"/>
      <c r="J465" s="37"/>
      <c r="K465" s="37"/>
      <c r="L465" s="40"/>
      <c r="M465" s="190"/>
      <c r="N465" s="191"/>
      <c r="O465" s="65"/>
      <c r="P465" s="65"/>
      <c r="Q465" s="65"/>
      <c r="R465" s="65"/>
      <c r="S465" s="65"/>
      <c r="T465" s="66"/>
      <c r="U465" s="35"/>
      <c r="V465" s="35"/>
      <c r="W465" s="35"/>
      <c r="X465" s="35"/>
      <c r="Y465" s="35"/>
      <c r="Z465" s="35"/>
      <c r="AA465" s="35"/>
      <c r="AB465" s="35"/>
      <c r="AC465" s="35"/>
      <c r="AD465" s="35"/>
      <c r="AE465" s="35"/>
      <c r="AT465" s="18" t="s">
        <v>140</v>
      </c>
      <c r="AU465" s="18" t="s">
        <v>84</v>
      </c>
    </row>
    <row r="466" spans="1:65" s="13" customFormat="1" ht="10">
      <c r="B466" s="194"/>
      <c r="C466" s="195"/>
      <c r="D466" s="187" t="s">
        <v>142</v>
      </c>
      <c r="E466" s="196" t="s">
        <v>19</v>
      </c>
      <c r="F466" s="197" t="s">
        <v>611</v>
      </c>
      <c r="G466" s="195"/>
      <c r="H466" s="196" t="s">
        <v>19</v>
      </c>
      <c r="I466" s="198"/>
      <c r="J466" s="195"/>
      <c r="K466" s="195"/>
      <c r="L466" s="199"/>
      <c r="M466" s="200"/>
      <c r="N466" s="201"/>
      <c r="O466" s="201"/>
      <c r="P466" s="201"/>
      <c r="Q466" s="201"/>
      <c r="R466" s="201"/>
      <c r="S466" s="201"/>
      <c r="T466" s="202"/>
      <c r="AT466" s="203" t="s">
        <v>142</v>
      </c>
      <c r="AU466" s="203" t="s">
        <v>84</v>
      </c>
      <c r="AV466" s="13" t="s">
        <v>82</v>
      </c>
      <c r="AW466" s="13" t="s">
        <v>35</v>
      </c>
      <c r="AX466" s="13" t="s">
        <v>74</v>
      </c>
      <c r="AY466" s="203" t="s">
        <v>130</v>
      </c>
    </row>
    <row r="467" spans="1:65" s="14" customFormat="1" ht="20">
      <c r="B467" s="204"/>
      <c r="C467" s="205"/>
      <c r="D467" s="187" t="s">
        <v>142</v>
      </c>
      <c r="E467" s="206" t="s">
        <v>19</v>
      </c>
      <c r="F467" s="207" t="s">
        <v>612</v>
      </c>
      <c r="G467" s="205"/>
      <c r="H467" s="208">
        <v>13.78</v>
      </c>
      <c r="I467" s="209"/>
      <c r="J467" s="205"/>
      <c r="K467" s="205"/>
      <c r="L467" s="210"/>
      <c r="M467" s="211"/>
      <c r="N467" s="212"/>
      <c r="O467" s="212"/>
      <c r="P467" s="212"/>
      <c r="Q467" s="212"/>
      <c r="R467" s="212"/>
      <c r="S467" s="212"/>
      <c r="T467" s="213"/>
      <c r="AT467" s="214" t="s">
        <v>142</v>
      </c>
      <c r="AU467" s="214" t="s">
        <v>84</v>
      </c>
      <c r="AV467" s="14" t="s">
        <v>84</v>
      </c>
      <c r="AW467" s="14" t="s">
        <v>35</v>
      </c>
      <c r="AX467" s="14" t="s">
        <v>74</v>
      </c>
      <c r="AY467" s="214" t="s">
        <v>130</v>
      </c>
    </row>
    <row r="468" spans="1:65" s="14" customFormat="1" ht="20">
      <c r="B468" s="204"/>
      <c r="C468" s="205"/>
      <c r="D468" s="187" t="s">
        <v>142</v>
      </c>
      <c r="E468" s="206" t="s">
        <v>19</v>
      </c>
      <c r="F468" s="207" t="s">
        <v>613</v>
      </c>
      <c r="G468" s="205"/>
      <c r="H468" s="208">
        <v>21.532</v>
      </c>
      <c r="I468" s="209"/>
      <c r="J468" s="205"/>
      <c r="K468" s="205"/>
      <c r="L468" s="210"/>
      <c r="M468" s="211"/>
      <c r="N468" s="212"/>
      <c r="O468" s="212"/>
      <c r="P468" s="212"/>
      <c r="Q468" s="212"/>
      <c r="R468" s="212"/>
      <c r="S468" s="212"/>
      <c r="T468" s="213"/>
      <c r="AT468" s="214" t="s">
        <v>142</v>
      </c>
      <c r="AU468" s="214" t="s">
        <v>84</v>
      </c>
      <c r="AV468" s="14" t="s">
        <v>84</v>
      </c>
      <c r="AW468" s="14" t="s">
        <v>35</v>
      </c>
      <c r="AX468" s="14" t="s">
        <v>74</v>
      </c>
      <c r="AY468" s="214" t="s">
        <v>130</v>
      </c>
    </row>
    <row r="469" spans="1:65" s="14" customFormat="1" ht="10">
      <c r="B469" s="204"/>
      <c r="C469" s="205"/>
      <c r="D469" s="187" t="s">
        <v>142</v>
      </c>
      <c r="E469" s="206" t="s">
        <v>19</v>
      </c>
      <c r="F469" s="207" t="s">
        <v>614</v>
      </c>
      <c r="G469" s="205"/>
      <c r="H469" s="208">
        <v>19.902000000000001</v>
      </c>
      <c r="I469" s="209"/>
      <c r="J469" s="205"/>
      <c r="K469" s="205"/>
      <c r="L469" s="210"/>
      <c r="M469" s="211"/>
      <c r="N469" s="212"/>
      <c r="O469" s="212"/>
      <c r="P469" s="212"/>
      <c r="Q469" s="212"/>
      <c r="R469" s="212"/>
      <c r="S469" s="212"/>
      <c r="T469" s="213"/>
      <c r="AT469" s="214" t="s">
        <v>142</v>
      </c>
      <c r="AU469" s="214" t="s">
        <v>84</v>
      </c>
      <c r="AV469" s="14" t="s">
        <v>84</v>
      </c>
      <c r="AW469" s="14" t="s">
        <v>35</v>
      </c>
      <c r="AX469" s="14" t="s">
        <v>74</v>
      </c>
      <c r="AY469" s="214" t="s">
        <v>130</v>
      </c>
    </row>
    <row r="470" spans="1:65" s="15" customFormat="1" ht="10">
      <c r="B470" s="215"/>
      <c r="C470" s="216"/>
      <c r="D470" s="187" t="s">
        <v>142</v>
      </c>
      <c r="E470" s="217" t="s">
        <v>19</v>
      </c>
      <c r="F470" s="218" t="s">
        <v>145</v>
      </c>
      <c r="G470" s="216"/>
      <c r="H470" s="219">
        <v>55.213999999999999</v>
      </c>
      <c r="I470" s="220"/>
      <c r="J470" s="216"/>
      <c r="K470" s="216"/>
      <c r="L470" s="221"/>
      <c r="M470" s="222"/>
      <c r="N470" s="223"/>
      <c r="O470" s="223"/>
      <c r="P470" s="223"/>
      <c r="Q470" s="223"/>
      <c r="R470" s="223"/>
      <c r="S470" s="223"/>
      <c r="T470" s="224"/>
      <c r="AT470" s="225" t="s">
        <v>142</v>
      </c>
      <c r="AU470" s="225" t="s">
        <v>84</v>
      </c>
      <c r="AV470" s="15" t="s">
        <v>137</v>
      </c>
      <c r="AW470" s="15" t="s">
        <v>35</v>
      </c>
      <c r="AX470" s="15" t="s">
        <v>82</v>
      </c>
      <c r="AY470" s="225" t="s">
        <v>130</v>
      </c>
    </row>
    <row r="471" spans="1:65" s="2" customFormat="1" ht="33" customHeight="1">
      <c r="A471" s="35"/>
      <c r="B471" s="36"/>
      <c r="C471" s="174" t="s">
        <v>615</v>
      </c>
      <c r="D471" s="174" t="s">
        <v>132</v>
      </c>
      <c r="E471" s="175" t="s">
        <v>616</v>
      </c>
      <c r="F471" s="176" t="s">
        <v>617</v>
      </c>
      <c r="G471" s="177" t="s">
        <v>135</v>
      </c>
      <c r="H471" s="178">
        <v>40</v>
      </c>
      <c r="I471" s="179"/>
      <c r="J471" s="180">
        <f>ROUND(I471*H471,2)</f>
        <v>0</v>
      </c>
      <c r="K471" s="176" t="s">
        <v>136</v>
      </c>
      <c r="L471" s="40"/>
      <c r="M471" s="181" t="s">
        <v>19</v>
      </c>
      <c r="N471" s="182" t="s">
        <v>45</v>
      </c>
      <c r="O471" s="65"/>
      <c r="P471" s="183">
        <f>O471*H471</f>
        <v>0</v>
      </c>
      <c r="Q471" s="183">
        <v>1.2878099999999999</v>
      </c>
      <c r="R471" s="183">
        <f>Q471*H471</f>
        <v>51.5124</v>
      </c>
      <c r="S471" s="183">
        <v>0</v>
      </c>
      <c r="T471" s="184">
        <f>S471*H471</f>
        <v>0</v>
      </c>
      <c r="U471" s="35"/>
      <c r="V471" s="35"/>
      <c r="W471" s="35"/>
      <c r="X471" s="35"/>
      <c r="Y471" s="35"/>
      <c r="Z471" s="35"/>
      <c r="AA471" s="35"/>
      <c r="AB471" s="35"/>
      <c r="AC471" s="35"/>
      <c r="AD471" s="35"/>
      <c r="AE471" s="35"/>
      <c r="AR471" s="185" t="s">
        <v>137</v>
      </c>
      <c r="AT471" s="185" t="s">
        <v>132</v>
      </c>
      <c r="AU471" s="185" t="s">
        <v>84</v>
      </c>
      <c r="AY471" s="18" t="s">
        <v>130</v>
      </c>
      <c r="BE471" s="186">
        <f>IF(N471="základní",J471,0)</f>
        <v>0</v>
      </c>
      <c r="BF471" s="186">
        <f>IF(N471="snížená",J471,0)</f>
        <v>0</v>
      </c>
      <c r="BG471" s="186">
        <f>IF(N471="zákl. přenesená",J471,0)</f>
        <v>0</v>
      </c>
      <c r="BH471" s="186">
        <f>IF(N471="sníž. přenesená",J471,0)</f>
        <v>0</v>
      </c>
      <c r="BI471" s="186">
        <f>IF(N471="nulová",J471,0)</f>
        <v>0</v>
      </c>
      <c r="BJ471" s="18" t="s">
        <v>82</v>
      </c>
      <c r="BK471" s="186">
        <f>ROUND(I471*H471,2)</f>
        <v>0</v>
      </c>
      <c r="BL471" s="18" t="s">
        <v>137</v>
      </c>
      <c r="BM471" s="185" t="s">
        <v>618</v>
      </c>
    </row>
    <row r="472" spans="1:65" s="2" customFormat="1" ht="27">
      <c r="A472" s="35"/>
      <c r="B472" s="36"/>
      <c r="C472" s="37"/>
      <c r="D472" s="187" t="s">
        <v>138</v>
      </c>
      <c r="E472" s="37"/>
      <c r="F472" s="188" t="s">
        <v>619</v>
      </c>
      <c r="G472" s="37"/>
      <c r="H472" s="37"/>
      <c r="I472" s="189"/>
      <c r="J472" s="37"/>
      <c r="K472" s="37"/>
      <c r="L472" s="40"/>
      <c r="M472" s="190"/>
      <c r="N472" s="191"/>
      <c r="O472" s="65"/>
      <c r="P472" s="65"/>
      <c r="Q472" s="65"/>
      <c r="R472" s="65"/>
      <c r="S472" s="65"/>
      <c r="T472" s="66"/>
      <c r="U472" s="35"/>
      <c r="V472" s="35"/>
      <c r="W472" s="35"/>
      <c r="X472" s="35"/>
      <c r="Y472" s="35"/>
      <c r="Z472" s="35"/>
      <c r="AA472" s="35"/>
      <c r="AB472" s="35"/>
      <c r="AC472" s="35"/>
      <c r="AD472" s="35"/>
      <c r="AE472" s="35"/>
      <c r="AT472" s="18" t="s">
        <v>138</v>
      </c>
      <c r="AU472" s="18" t="s">
        <v>84</v>
      </c>
    </row>
    <row r="473" spans="1:65" s="2" customFormat="1" ht="10">
      <c r="A473" s="35"/>
      <c r="B473" s="36"/>
      <c r="C473" s="37"/>
      <c r="D473" s="192" t="s">
        <v>140</v>
      </c>
      <c r="E473" s="37"/>
      <c r="F473" s="193" t="s">
        <v>620</v>
      </c>
      <c r="G473" s="37"/>
      <c r="H473" s="37"/>
      <c r="I473" s="189"/>
      <c r="J473" s="37"/>
      <c r="K473" s="37"/>
      <c r="L473" s="40"/>
      <c r="M473" s="190"/>
      <c r="N473" s="191"/>
      <c r="O473" s="65"/>
      <c r="P473" s="65"/>
      <c r="Q473" s="65"/>
      <c r="R473" s="65"/>
      <c r="S473" s="65"/>
      <c r="T473" s="66"/>
      <c r="U473" s="35"/>
      <c r="V473" s="35"/>
      <c r="W473" s="35"/>
      <c r="X473" s="35"/>
      <c r="Y473" s="35"/>
      <c r="Z473" s="35"/>
      <c r="AA473" s="35"/>
      <c r="AB473" s="35"/>
      <c r="AC473" s="35"/>
      <c r="AD473" s="35"/>
      <c r="AE473" s="35"/>
      <c r="AT473" s="18" t="s">
        <v>140</v>
      </c>
      <c r="AU473" s="18" t="s">
        <v>84</v>
      </c>
    </row>
    <row r="474" spans="1:65" s="14" customFormat="1" ht="20">
      <c r="B474" s="204"/>
      <c r="C474" s="205"/>
      <c r="D474" s="187" t="s">
        <v>142</v>
      </c>
      <c r="E474" s="206" t="s">
        <v>19</v>
      </c>
      <c r="F474" s="207" t="s">
        <v>621</v>
      </c>
      <c r="G474" s="205"/>
      <c r="H474" s="208">
        <v>40</v>
      </c>
      <c r="I474" s="209"/>
      <c r="J474" s="205"/>
      <c r="K474" s="205"/>
      <c r="L474" s="210"/>
      <c r="M474" s="211"/>
      <c r="N474" s="212"/>
      <c r="O474" s="212"/>
      <c r="P474" s="212"/>
      <c r="Q474" s="212"/>
      <c r="R474" s="212"/>
      <c r="S474" s="212"/>
      <c r="T474" s="213"/>
      <c r="AT474" s="214" t="s">
        <v>142</v>
      </c>
      <c r="AU474" s="214" t="s">
        <v>84</v>
      </c>
      <c r="AV474" s="14" t="s">
        <v>84</v>
      </c>
      <c r="AW474" s="14" t="s">
        <v>35</v>
      </c>
      <c r="AX474" s="14" t="s">
        <v>74</v>
      </c>
      <c r="AY474" s="214" t="s">
        <v>130</v>
      </c>
    </row>
    <row r="475" spans="1:65" s="15" customFormat="1" ht="10">
      <c r="B475" s="215"/>
      <c r="C475" s="216"/>
      <c r="D475" s="187" t="s">
        <v>142</v>
      </c>
      <c r="E475" s="217" t="s">
        <v>19</v>
      </c>
      <c r="F475" s="218" t="s">
        <v>145</v>
      </c>
      <c r="G475" s="216"/>
      <c r="H475" s="219">
        <v>40</v>
      </c>
      <c r="I475" s="220"/>
      <c r="J475" s="216"/>
      <c r="K475" s="216"/>
      <c r="L475" s="221"/>
      <c r="M475" s="222"/>
      <c r="N475" s="223"/>
      <c r="O475" s="223"/>
      <c r="P475" s="223"/>
      <c r="Q475" s="223"/>
      <c r="R475" s="223"/>
      <c r="S475" s="223"/>
      <c r="T475" s="224"/>
      <c r="AT475" s="225" t="s">
        <v>142</v>
      </c>
      <c r="AU475" s="225" t="s">
        <v>84</v>
      </c>
      <c r="AV475" s="15" t="s">
        <v>137</v>
      </c>
      <c r="AW475" s="15" t="s">
        <v>35</v>
      </c>
      <c r="AX475" s="15" t="s">
        <v>82</v>
      </c>
      <c r="AY475" s="225" t="s">
        <v>130</v>
      </c>
    </row>
    <row r="476" spans="1:65" s="12" customFormat="1" ht="22.75" customHeight="1">
      <c r="B476" s="158"/>
      <c r="C476" s="159"/>
      <c r="D476" s="160" t="s">
        <v>73</v>
      </c>
      <c r="E476" s="172" t="s">
        <v>172</v>
      </c>
      <c r="F476" s="172" t="s">
        <v>622</v>
      </c>
      <c r="G476" s="159"/>
      <c r="H476" s="159"/>
      <c r="I476" s="162"/>
      <c r="J476" s="173">
        <f>BK476</f>
        <v>0</v>
      </c>
      <c r="K476" s="159"/>
      <c r="L476" s="164"/>
      <c r="M476" s="165"/>
      <c r="N476" s="166"/>
      <c r="O476" s="166"/>
      <c r="P476" s="167">
        <f>SUM(P477:P504)</f>
        <v>0</v>
      </c>
      <c r="Q476" s="166"/>
      <c r="R476" s="167">
        <f>SUM(R477:R504)</f>
        <v>0.29182874000000003</v>
      </c>
      <c r="S476" s="166"/>
      <c r="T476" s="168">
        <f>SUM(T477:T504)</f>
        <v>0</v>
      </c>
      <c r="AR476" s="169" t="s">
        <v>82</v>
      </c>
      <c r="AT476" s="170" t="s">
        <v>73</v>
      </c>
      <c r="AU476" s="170" t="s">
        <v>82</v>
      </c>
      <c r="AY476" s="169" t="s">
        <v>130</v>
      </c>
      <c r="BK476" s="171">
        <f>SUM(BK477:BK504)</f>
        <v>0</v>
      </c>
    </row>
    <row r="477" spans="1:65" s="2" customFormat="1" ht="33" customHeight="1">
      <c r="A477" s="35"/>
      <c r="B477" s="36"/>
      <c r="C477" s="174" t="s">
        <v>623</v>
      </c>
      <c r="D477" s="174" t="s">
        <v>132</v>
      </c>
      <c r="E477" s="175" t="s">
        <v>624</v>
      </c>
      <c r="F477" s="176" t="s">
        <v>625</v>
      </c>
      <c r="G477" s="177" t="s">
        <v>182</v>
      </c>
      <c r="H477" s="178">
        <v>31.5</v>
      </c>
      <c r="I477" s="179"/>
      <c r="J477" s="180">
        <f>ROUND(I477*H477,2)</f>
        <v>0</v>
      </c>
      <c r="K477" s="176" t="s">
        <v>136</v>
      </c>
      <c r="L477" s="40"/>
      <c r="M477" s="181" t="s">
        <v>19</v>
      </c>
      <c r="N477" s="182" t="s">
        <v>45</v>
      </c>
      <c r="O477" s="65"/>
      <c r="P477" s="183">
        <f>O477*H477</f>
        <v>0</v>
      </c>
      <c r="Q477" s="183">
        <v>3.3E-4</v>
      </c>
      <c r="R477" s="183">
        <f>Q477*H477</f>
        <v>1.0395E-2</v>
      </c>
      <c r="S477" s="183">
        <v>0</v>
      </c>
      <c r="T477" s="184">
        <f>S477*H477</f>
        <v>0</v>
      </c>
      <c r="U477" s="35"/>
      <c r="V477" s="35"/>
      <c r="W477" s="35"/>
      <c r="X477" s="35"/>
      <c r="Y477" s="35"/>
      <c r="Z477" s="35"/>
      <c r="AA477" s="35"/>
      <c r="AB477" s="35"/>
      <c r="AC477" s="35"/>
      <c r="AD477" s="35"/>
      <c r="AE477" s="35"/>
      <c r="AR477" s="185" t="s">
        <v>137</v>
      </c>
      <c r="AT477" s="185" t="s">
        <v>132</v>
      </c>
      <c r="AU477" s="185" t="s">
        <v>84</v>
      </c>
      <c r="AY477" s="18" t="s">
        <v>130</v>
      </c>
      <c r="BE477" s="186">
        <f>IF(N477="základní",J477,0)</f>
        <v>0</v>
      </c>
      <c r="BF477" s="186">
        <f>IF(N477="snížená",J477,0)</f>
        <v>0</v>
      </c>
      <c r="BG477" s="186">
        <f>IF(N477="zákl. přenesená",J477,0)</f>
        <v>0</v>
      </c>
      <c r="BH477" s="186">
        <f>IF(N477="sníž. přenesená",J477,0)</f>
        <v>0</v>
      </c>
      <c r="BI477" s="186">
        <f>IF(N477="nulová",J477,0)</f>
        <v>0</v>
      </c>
      <c r="BJ477" s="18" t="s">
        <v>82</v>
      </c>
      <c r="BK477" s="186">
        <f>ROUND(I477*H477,2)</f>
        <v>0</v>
      </c>
      <c r="BL477" s="18" t="s">
        <v>137</v>
      </c>
      <c r="BM477" s="185" t="s">
        <v>626</v>
      </c>
    </row>
    <row r="478" spans="1:65" s="2" customFormat="1" ht="27">
      <c r="A478" s="35"/>
      <c r="B478" s="36"/>
      <c r="C478" s="37"/>
      <c r="D478" s="187" t="s">
        <v>138</v>
      </c>
      <c r="E478" s="37"/>
      <c r="F478" s="188" t="s">
        <v>627</v>
      </c>
      <c r="G478" s="37"/>
      <c r="H478" s="37"/>
      <c r="I478" s="189"/>
      <c r="J478" s="37"/>
      <c r="K478" s="37"/>
      <c r="L478" s="40"/>
      <c r="M478" s="190"/>
      <c r="N478" s="191"/>
      <c r="O478" s="65"/>
      <c r="P478" s="65"/>
      <c r="Q478" s="65"/>
      <c r="R478" s="65"/>
      <c r="S478" s="65"/>
      <c r="T478" s="66"/>
      <c r="U478" s="35"/>
      <c r="V478" s="35"/>
      <c r="W478" s="35"/>
      <c r="X478" s="35"/>
      <c r="Y478" s="35"/>
      <c r="Z478" s="35"/>
      <c r="AA478" s="35"/>
      <c r="AB478" s="35"/>
      <c r="AC478" s="35"/>
      <c r="AD478" s="35"/>
      <c r="AE478" s="35"/>
      <c r="AT478" s="18" t="s">
        <v>138</v>
      </c>
      <c r="AU478" s="18" t="s">
        <v>84</v>
      </c>
    </row>
    <row r="479" spans="1:65" s="2" customFormat="1" ht="10">
      <c r="A479" s="35"/>
      <c r="B479" s="36"/>
      <c r="C479" s="37"/>
      <c r="D479" s="192" t="s">
        <v>140</v>
      </c>
      <c r="E479" s="37"/>
      <c r="F479" s="193" t="s">
        <v>628</v>
      </c>
      <c r="G479" s="37"/>
      <c r="H479" s="37"/>
      <c r="I479" s="189"/>
      <c r="J479" s="37"/>
      <c r="K479" s="37"/>
      <c r="L479" s="40"/>
      <c r="M479" s="190"/>
      <c r="N479" s="191"/>
      <c r="O479" s="65"/>
      <c r="P479" s="65"/>
      <c r="Q479" s="65"/>
      <c r="R479" s="65"/>
      <c r="S479" s="65"/>
      <c r="T479" s="66"/>
      <c r="U479" s="35"/>
      <c r="V479" s="35"/>
      <c r="W479" s="35"/>
      <c r="X479" s="35"/>
      <c r="Y479" s="35"/>
      <c r="Z479" s="35"/>
      <c r="AA479" s="35"/>
      <c r="AB479" s="35"/>
      <c r="AC479" s="35"/>
      <c r="AD479" s="35"/>
      <c r="AE479" s="35"/>
      <c r="AT479" s="18" t="s">
        <v>140</v>
      </c>
      <c r="AU479" s="18" t="s">
        <v>84</v>
      </c>
    </row>
    <row r="480" spans="1:65" s="13" customFormat="1" ht="10">
      <c r="B480" s="194"/>
      <c r="C480" s="195"/>
      <c r="D480" s="187" t="s">
        <v>142</v>
      </c>
      <c r="E480" s="196" t="s">
        <v>19</v>
      </c>
      <c r="F480" s="197" t="s">
        <v>629</v>
      </c>
      <c r="G480" s="195"/>
      <c r="H480" s="196" t="s">
        <v>19</v>
      </c>
      <c r="I480" s="198"/>
      <c r="J480" s="195"/>
      <c r="K480" s="195"/>
      <c r="L480" s="199"/>
      <c r="M480" s="200"/>
      <c r="N480" s="201"/>
      <c r="O480" s="201"/>
      <c r="P480" s="201"/>
      <c r="Q480" s="201"/>
      <c r="R480" s="201"/>
      <c r="S480" s="201"/>
      <c r="T480" s="202"/>
      <c r="AT480" s="203" t="s">
        <v>142</v>
      </c>
      <c r="AU480" s="203" t="s">
        <v>84</v>
      </c>
      <c r="AV480" s="13" t="s">
        <v>82</v>
      </c>
      <c r="AW480" s="13" t="s">
        <v>35</v>
      </c>
      <c r="AX480" s="13" t="s">
        <v>74</v>
      </c>
      <c r="AY480" s="203" t="s">
        <v>130</v>
      </c>
    </row>
    <row r="481" spans="1:65" s="13" customFormat="1" ht="10">
      <c r="B481" s="194"/>
      <c r="C481" s="195"/>
      <c r="D481" s="187" t="s">
        <v>142</v>
      </c>
      <c r="E481" s="196" t="s">
        <v>19</v>
      </c>
      <c r="F481" s="197" t="s">
        <v>630</v>
      </c>
      <c r="G481" s="195"/>
      <c r="H481" s="196" t="s">
        <v>19</v>
      </c>
      <c r="I481" s="198"/>
      <c r="J481" s="195"/>
      <c r="K481" s="195"/>
      <c r="L481" s="199"/>
      <c r="M481" s="200"/>
      <c r="N481" s="201"/>
      <c r="O481" s="201"/>
      <c r="P481" s="201"/>
      <c r="Q481" s="201"/>
      <c r="R481" s="201"/>
      <c r="S481" s="201"/>
      <c r="T481" s="202"/>
      <c r="AT481" s="203" t="s">
        <v>142</v>
      </c>
      <c r="AU481" s="203" t="s">
        <v>84</v>
      </c>
      <c r="AV481" s="13" t="s">
        <v>82</v>
      </c>
      <c r="AW481" s="13" t="s">
        <v>35</v>
      </c>
      <c r="AX481" s="13" t="s">
        <v>74</v>
      </c>
      <c r="AY481" s="203" t="s">
        <v>130</v>
      </c>
    </row>
    <row r="482" spans="1:65" s="14" customFormat="1" ht="10">
      <c r="B482" s="204"/>
      <c r="C482" s="205"/>
      <c r="D482" s="187" t="s">
        <v>142</v>
      </c>
      <c r="E482" s="206" t="s">
        <v>19</v>
      </c>
      <c r="F482" s="207" t="s">
        <v>631</v>
      </c>
      <c r="G482" s="205"/>
      <c r="H482" s="208">
        <v>31.5</v>
      </c>
      <c r="I482" s="209"/>
      <c r="J482" s="205"/>
      <c r="K482" s="205"/>
      <c r="L482" s="210"/>
      <c r="M482" s="211"/>
      <c r="N482" s="212"/>
      <c r="O482" s="212"/>
      <c r="P482" s="212"/>
      <c r="Q482" s="212"/>
      <c r="R482" s="212"/>
      <c r="S482" s="212"/>
      <c r="T482" s="213"/>
      <c r="AT482" s="214" t="s">
        <v>142</v>
      </c>
      <c r="AU482" s="214" t="s">
        <v>84</v>
      </c>
      <c r="AV482" s="14" t="s">
        <v>84</v>
      </c>
      <c r="AW482" s="14" t="s">
        <v>35</v>
      </c>
      <c r="AX482" s="14" t="s">
        <v>74</v>
      </c>
      <c r="AY482" s="214" t="s">
        <v>130</v>
      </c>
    </row>
    <row r="483" spans="1:65" s="15" customFormat="1" ht="10">
      <c r="B483" s="215"/>
      <c r="C483" s="216"/>
      <c r="D483" s="187" t="s">
        <v>142</v>
      </c>
      <c r="E483" s="217" t="s">
        <v>19</v>
      </c>
      <c r="F483" s="218" t="s">
        <v>145</v>
      </c>
      <c r="G483" s="216"/>
      <c r="H483" s="219">
        <v>31.5</v>
      </c>
      <c r="I483" s="220"/>
      <c r="J483" s="216"/>
      <c r="K483" s="216"/>
      <c r="L483" s="221"/>
      <c r="M483" s="222"/>
      <c r="N483" s="223"/>
      <c r="O483" s="223"/>
      <c r="P483" s="223"/>
      <c r="Q483" s="223"/>
      <c r="R483" s="223"/>
      <c r="S483" s="223"/>
      <c r="T483" s="224"/>
      <c r="AT483" s="225" t="s">
        <v>142</v>
      </c>
      <c r="AU483" s="225" t="s">
        <v>84</v>
      </c>
      <c r="AV483" s="15" t="s">
        <v>137</v>
      </c>
      <c r="AW483" s="15" t="s">
        <v>35</v>
      </c>
      <c r="AX483" s="15" t="s">
        <v>82</v>
      </c>
      <c r="AY483" s="225" t="s">
        <v>130</v>
      </c>
    </row>
    <row r="484" spans="1:65" s="2" customFormat="1" ht="24.15" customHeight="1">
      <c r="A484" s="35"/>
      <c r="B484" s="36"/>
      <c r="C484" s="174" t="s">
        <v>632</v>
      </c>
      <c r="D484" s="174" t="s">
        <v>132</v>
      </c>
      <c r="E484" s="175" t="s">
        <v>633</v>
      </c>
      <c r="F484" s="176" t="s">
        <v>634</v>
      </c>
      <c r="G484" s="177" t="s">
        <v>182</v>
      </c>
      <c r="H484" s="178">
        <v>31.5</v>
      </c>
      <c r="I484" s="179"/>
      <c r="J484" s="180">
        <f>ROUND(I484*H484,2)</f>
        <v>0</v>
      </c>
      <c r="K484" s="176" t="s">
        <v>136</v>
      </c>
      <c r="L484" s="40"/>
      <c r="M484" s="181" t="s">
        <v>19</v>
      </c>
      <c r="N484" s="182" t="s">
        <v>45</v>
      </c>
      <c r="O484" s="65"/>
      <c r="P484" s="183">
        <f>O484*H484</f>
        <v>0</v>
      </c>
      <c r="Q484" s="183">
        <v>3.3E-4</v>
      </c>
      <c r="R484" s="183">
        <f>Q484*H484</f>
        <v>1.0395E-2</v>
      </c>
      <c r="S484" s="183">
        <v>0</v>
      </c>
      <c r="T484" s="184">
        <f>S484*H484</f>
        <v>0</v>
      </c>
      <c r="U484" s="35"/>
      <c r="V484" s="35"/>
      <c r="W484" s="35"/>
      <c r="X484" s="35"/>
      <c r="Y484" s="35"/>
      <c r="Z484" s="35"/>
      <c r="AA484" s="35"/>
      <c r="AB484" s="35"/>
      <c r="AC484" s="35"/>
      <c r="AD484" s="35"/>
      <c r="AE484" s="35"/>
      <c r="AR484" s="185" t="s">
        <v>137</v>
      </c>
      <c r="AT484" s="185" t="s">
        <v>132</v>
      </c>
      <c r="AU484" s="185" t="s">
        <v>84</v>
      </c>
      <c r="AY484" s="18" t="s">
        <v>130</v>
      </c>
      <c r="BE484" s="186">
        <f>IF(N484="základní",J484,0)</f>
        <v>0</v>
      </c>
      <c r="BF484" s="186">
        <f>IF(N484="snížená",J484,0)</f>
        <v>0</v>
      </c>
      <c r="BG484" s="186">
        <f>IF(N484="zákl. přenesená",J484,0)</f>
        <v>0</v>
      </c>
      <c r="BH484" s="186">
        <f>IF(N484="sníž. přenesená",J484,0)</f>
        <v>0</v>
      </c>
      <c r="BI484" s="186">
        <f>IF(N484="nulová",J484,0)</f>
        <v>0</v>
      </c>
      <c r="BJ484" s="18" t="s">
        <v>82</v>
      </c>
      <c r="BK484" s="186">
        <f>ROUND(I484*H484,2)</f>
        <v>0</v>
      </c>
      <c r="BL484" s="18" t="s">
        <v>137</v>
      </c>
      <c r="BM484" s="185" t="s">
        <v>635</v>
      </c>
    </row>
    <row r="485" spans="1:65" s="2" customFormat="1" ht="27">
      <c r="A485" s="35"/>
      <c r="B485" s="36"/>
      <c r="C485" s="37"/>
      <c r="D485" s="187" t="s">
        <v>138</v>
      </c>
      <c r="E485" s="37"/>
      <c r="F485" s="188" t="s">
        <v>636</v>
      </c>
      <c r="G485" s="37"/>
      <c r="H485" s="37"/>
      <c r="I485" s="189"/>
      <c r="J485" s="37"/>
      <c r="K485" s="37"/>
      <c r="L485" s="40"/>
      <c r="M485" s="190"/>
      <c r="N485" s="191"/>
      <c r="O485" s="65"/>
      <c r="P485" s="65"/>
      <c r="Q485" s="65"/>
      <c r="R485" s="65"/>
      <c r="S485" s="65"/>
      <c r="T485" s="66"/>
      <c r="U485" s="35"/>
      <c r="V485" s="35"/>
      <c r="W485" s="35"/>
      <c r="X485" s="35"/>
      <c r="Y485" s="35"/>
      <c r="Z485" s="35"/>
      <c r="AA485" s="35"/>
      <c r="AB485" s="35"/>
      <c r="AC485" s="35"/>
      <c r="AD485" s="35"/>
      <c r="AE485" s="35"/>
      <c r="AT485" s="18" t="s">
        <v>138</v>
      </c>
      <c r="AU485" s="18" t="s">
        <v>84</v>
      </c>
    </row>
    <row r="486" spans="1:65" s="2" customFormat="1" ht="10">
      <c r="A486" s="35"/>
      <c r="B486" s="36"/>
      <c r="C486" s="37"/>
      <c r="D486" s="192" t="s">
        <v>140</v>
      </c>
      <c r="E486" s="37"/>
      <c r="F486" s="193" t="s">
        <v>637</v>
      </c>
      <c r="G486" s="37"/>
      <c r="H486" s="37"/>
      <c r="I486" s="189"/>
      <c r="J486" s="37"/>
      <c r="K486" s="37"/>
      <c r="L486" s="40"/>
      <c r="M486" s="190"/>
      <c r="N486" s="191"/>
      <c r="O486" s="65"/>
      <c r="P486" s="65"/>
      <c r="Q486" s="65"/>
      <c r="R486" s="65"/>
      <c r="S486" s="65"/>
      <c r="T486" s="66"/>
      <c r="U486" s="35"/>
      <c r="V486" s="35"/>
      <c r="W486" s="35"/>
      <c r="X486" s="35"/>
      <c r="Y486" s="35"/>
      <c r="Z486" s="35"/>
      <c r="AA486" s="35"/>
      <c r="AB486" s="35"/>
      <c r="AC486" s="35"/>
      <c r="AD486" s="35"/>
      <c r="AE486" s="35"/>
      <c r="AT486" s="18" t="s">
        <v>140</v>
      </c>
      <c r="AU486" s="18" t="s">
        <v>84</v>
      </c>
    </row>
    <row r="487" spans="1:65" s="13" customFormat="1" ht="10">
      <c r="B487" s="194"/>
      <c r="C487" s="195"/>
      <c r="D487" s="187" t="s">
        <v>142</v>
      </c>
      <c r="E487" s="196" t="s">
        <v>19</v>
      </c>
      <c r="F487" s="197" t="s">
        <v>638</v>
      </c>
      <c r="G487" s="195"/>
      <c r="H487" s="196" t="s">
        <v>19</v>
      </c>
      <c r="I487" s="198"/>
      <c r="J487" s="195"/>
      <c r="K487" s="195"/>
      <c r="L487" s="199"/>
      <c r="M487" s="200"/>
      <c r="N487" s="201"/>
      <c r="O487" s="201"/>
      <c r="P487" s="201"/>
      <c r="Q487" s="201"/>
      <c r="R487" s="201"/>
      <c r="S487" s="201"/>
      <c r="T487" s="202"/>
      <c r="AT487" s="203" t="s">
        <v>142</v>
      </c>
      <c r="AU487" s="203" t="s">
        <v>84</v>
      </c>
      <c r="AV487" s="13" t="s">
        <v>82</v>
      </c>
      <c r="AW487" s="13" t="s">
        <v>35</v>
      </c>
      <c r="AX487" s="13" t="s">
        <v>74</v>
      </c>
      <c r="AY487" s="203" t="s">
        <v>130</v>
      </c>
    </row>
    <row r="488" spans="1:65" s="13" customFormat="1" ht="10">
      <c r="B488" s="194"/>
      <c r="C488" s="195"/>
      <c r="D488" s="187" t="s">
        <v>142</v>
      </c>
      <c r="E488" s="196" t="s">
        <v>19</v>
      </c>
      <c r="F488" s="197" t="s">
        <v>639</v>
      </c>
      <c r="G488" s="195"/>
      <c r="H488" s="196" t="s">
        <v>19</v>
      </c>
      <c r="I488" s="198"/>
      <c r="J488" s="195"/>
      <c r="K488" s="195"/>
      <c r="L488" s="199"/>
      <c r="M488" s="200"/>
      <c r="N488" s="201"/>
      <c r="O488" s="201"/>
      <c r="P488" s="201"/>
      <c r="Q488" s="201"/>
      <c r="R488" s="201"/>
      <c r="S488" s="201"/>
      <c r="T488" s="202"/>
      <c r="AT488" s="203" t="s">
        <v>142</v>
      </c>
      <c r="AU488" s="203" t="s">
        <v>84</v>
      </c>
      <c r="AV488" s="13" t="s">
        <v>82</v>
      </c>
      <c r="AW488" s="13" t="s">
        <v>35</v>
      </c>
      <c r="AX488" s="13" t="s">
        <v>74</v>
      </c>
      <c r="AY488" s="203" t="s">
        <v>130</v>
      </c>
    </row>
    <row r="489" spans="1:65" s="14" customFormat="1" ht="10">
      <c r="B489" s="204"/>
      <c r="C489" s="205"/>
      <c r="D489" s="187" t="s">
        <v>142</v>
      </c>
      <c r="E489" s="206" t="s">
        <v>19</v>
      </c>
      <c r="F489" s="207" t="s">
        <v>631</v>
      </c>
      <c r="G489" s="205"/>
      <c r="H489" s="208">
        <v>31.5</v>
      </c>
      <c r="I489" s="209"/>
      <c r="J489" s="205"/>
      <c r="K489" s="205"/>
      <c r="L489" s="210"/>
      <c r="M489" s="211"/>
      <c r="N489" s="212"/>
      <c r="O489" s="212"/>
      <c r="P489" s="212"/>
      <c r="Q489" s="212"/>
      <c r="R489" s="212"/>
      <c r="S489" s="212"/>
      <c r="T489" s="213"/>
      <c r="AT489" s="214" t="s">
        <v>142</v>
      </c>
      <c r="AU489" s="214" t="s">
        <v>84</v>
      </c>
      <c r="AV489" s="14" t="s">
        <v>84</v>
      </c>
      <c r="AW489" s="14" t="s">
        <v>35</v>
      </c>
      <c r="AX489" s="14" t="s">
        <v>74</v>
      </c>
      <c r="AY489" s="214" t="s">
        <v>130</v>
      </c>
    </row>
    <row r="490" spans="1:65" s="15" customFormat="1" ht="10">
      <c r="B490" s="215"/>
      <c r="C490" s="216"/>
      <c r="D490" s="187" t="s">
        <v>142</v>
      </c>
      <c r="E490" s="217" t="s">
        <v>19</v>
      </c>
      <c r="F490" s="218" t="s">
        <v>145</v>
      </c>
      <c r="G490" s="216"/>
      <c r="H490" s="219">
        <v>31.5</v>
      </c>
      <c r="I490" s="220"/>
      <c r="J490" s="216"/>
      <c r="K490" s="216"/>
      <c r="L490" s="221"/>
      <c r="M490" s="222"/>
      <c r="N490" s="223"/>
      <c r="O490" s="223"/>
      <c r="P490" s="223"/>
      <c r="Q490" s="223"/>
      <c r="R490" s="223"/>
      <c r="S490" s="223"/>
      <c r="T490" s="224"/>
      <c r="AT490" s="225" t="s">
        <v>142</v>
      </c>
      <c r="AU490" s="225" t="s">
        <v>84</v>
      </c>
      <c r="AV490" s="15" t="s">
        <v>137</v>
      </c>
      <c r="AW490" s="15" t="s">
        <v>35</v>
      </c>
      <c r="AX490" s="15" t="s">
        <v>82</v>
      </c>
      <c r="AY490" s="225" t="s">
        <v>130</v>
      </c>
    </row>
    <row r="491" spans="1:65" s="2" customFormat="1" ht="24.15" customHeight="1">
      <c r="A491" s="35"/>
      <c r="B491" s="36"/>
      <c r="C491" s="174" t="s">
        <v>521</v>
      </c>
      <c r="D491" s="174" t="s">
        <v>132</v>
      </c>
      <c r="E491" s="175" t="s">
        <v>640</v>
      </c>
      <c r="F491" s="176" t="s">
        <v>641</v>
      </c>
      <c r="G491" s="177" t="s">
        <v>341</v>
      </c>
      <c r="H491" s="178">
        <v>388.87099999999998</v>
      </c>
      <c r="I491" s="179"/>
      <c r="J491" s="180">
        <f>ROUND(I491*H491,2)</f>
        <v>0</v>
      </c>
      <c r="K491" s="176" t="s">
        <v>136</v>
      </c>
      <c r="L491" s="40"/>
      <c r="M491" s="181" t="s">
        <v>19</v>
      </c>
      <c r="N491" s="182" t="s">
        <v>45</v>
      </c>
      <c r="O491" s="65"/>
      <c r="P491" s="183">
        <f>O491*H491</f>
        <v>0</v>
      </c>
      <c r="Q491" s="183">
        <v>1.3999999999999999E-4</v>
      </c>
      <c r="R491" s="183">
        <f>Q491*H491</f>
        <v>5.4441939999999994E-2</v>
      </c>
      <c r="S491" s="183">
        <v>0</v>
      </c>
      <c r="T491" s="184">
        <f>S491*H491</f>
        <v>0</v>
      </c>
      <c r="U491" s="35"/>
      <c r="V491" s="35"/>
      <c r="W491" s="35"/>
      <c r="X491" s="35"/>
      <c r="Y491" s="35"/>
      <c r="Z491" s="35"/>
      <c r="AA491" s="35"/>
      <c r="AB491" s="35"/>
      <c r="AC491" s="35"/>
      <c r="AD491" s="35"/>
      <c r="AE491" s="35"/>
      <c r="AR491" s="185" t="s">
        <v>137</v>
      </c>
      <c r="AT491" s="185" t="s">
        <v>132</v>
      </c>
      <c r="AU491" s="185" t="s">
        <v>84</v>
      </c>
      <c r="AY491" s="18" t="s">
        <v>130</v>
      </c>
      <c r="BE491" s="186">
        <f>IF(N491="základní",J491,0)</f>
        <v>0</v>
      </c>
      <c r="BF491" s="186">
        <f>IF(N491="snížená",J491,0)</f>
        <v>0</v>
      </c>
      <c r="BG491" s="186">
        <f>IF(N491="zákl. přenesená",J491,0)</f>
        <v>0</v>
      </c>
      <c r="BH491" s="186">
        <f>IF(N491="sníž. přenesená",J491,0)</f>
        <v>0</v>
      </c>
      <c r="BI491" s="186">
        <f>IF(N491="nulová",J491,0)</f>
        <v>0</v>
      </c>
      <c r="BJ491" s="18" t="s">
        <v>82</v>
      </c>
      <c r="BK491" s="186">
        <f>ROUND(I491*H491,2)</f>
        <v>0</v>
      </c>
      <c r="BL491" s="18" t="s">
        <v>137</v>
      </c>
      <c r="BM491" s="185" t="s">
        <v>642</v>
      </c>
    </row>
    <row r="492" spans="1:65" s="2" customFormat="1" ht="18">
      <c r="A492" s="35"/>
      <c r="B492" s="36"/>
      <c r="C492" s="37"/>
      <c r="D492" s="187" t="s">
        <v>138</v>
      </c>
      <c r="E492" s="37"/>
      <c r="F492" s="188" t="s">
        <v>643</v>
      </c>
      <c r="G492" s="37"/>
      <c r="H492" s="37"/>
      <c r="I492" s="189"/>
      <c r="J492" s="37"/>
      <c r="K492" s="37"/>
      <c r="L492" s="40"/>
      <c r="M492" s="190"/>
      <c r="N492" s="191"/>
      <c r="O492" s="65"/>
      <c r="P492" s="65"/>
      <c r="Q492" s="65"/>
      <c r="R492" s="65"/>
      <c r="S492" s="65"/>
      <c r="T492" s="66"/>
      <c r="U492" s="35"/>
      <c r="V492" s="35"/>
      <c r="W492" s="35"/>
      <c r="X492" s="35"/>
      <c r="Y492" s="35"/>
      <c r="Z492" s="35"/>
      <c r="AA492" s="35"/>
      <c r="AB492" s="35"/>
      <c r="AC492" s="35"/>
      <c r="AD492" s="35"/>
      <c r="AE492" s="35"/>
      <c r="AT492" s="18" t="s">
        <v>138</v>
      </c>
      <c r="AU492" s="18" t="s">
        <v>84</v>
      </c>
    </row>
    <row r="493" spans="1:65" s="2" customFormat="1" ht="10">
      <c r="A493" s="35"/>
      <c r="B493" s="36"/>
      <c r="C493" s="37"/>
      <c r="D493" s="192" t="s">
        <v>140</v>
      </c>
      <c r="E493" s="37"/>
      <c r="F493" s="193" t="s">
        <v>644</v>
      </c>
      <c r="G493" s="37"/>
      <c r="H493" s="37"/>
      <c r="I493" s="189"/>
      <c r="J493" s="37"/>
      <c r="K493" s="37"/>
      <c r="L493" s="40"/>
      <c r="M493" s="190"/>
      <c r="N493" s="191"/>
      <c r="O493" s="65"/>
      <c r="P493" s="65"/>
      <c r="Q493" s="65"/>
      <c r="R493" s="65"/>
      <c r="S493" s="65"/>
      <c r="T493" s="66"/>
      <c r="U493" s="35"/>
      <c r="V493" s="35"/>
      <c r="W493" s="35"/>
      <c r="X493" s="35"/>
      <c r="Y493" s="35"/>
      <c r="Z493" s="35"/>
      <c r="AA493" s="35"/>
      <c r="AB493" s="35"/>
      <c r="AC493" s="35"/>
      <c r="AD493" s="35"/>
      <c r="AE493" s="35"/>
      <c r="AT493" s="18" t="s">
        <v>140</v>
      </c>
      <c r="AU493" s="18" t="s">
        <v>84</v>
      </c>
    </row>
    <row r="494" spans="1:65" s="14" customFormat="1" ht="10">
      <c r="B494" s="204"/>
      <c r="C494" s="205"/>
      <c r="D494" s="187" t="s">
        <v>142</v>
      </c>
      <c r="E494" s="206" t="s">
        <v>19</v>
      </c>
      <c r="F494" s="207" t="s">
        <v>645</v>
      </c>
      <c r="G494" s="205"/>
      <c r="H494" s="208">
        <v>105.42</v>
      </c>
      <c r="I494" s="209"/>
      <c r="J494" s="205"/>
      <c r="K494" s="205"/>
      <c r="L494" s="210"/>
      <c r="M494" s="211"/>
      <c r="N494" s="212"/>
      <c r="O494" s="212"/>
      <c r="P494" s="212"/>
      <c r="Q494" s="212"/>
      <c r="R494" s="212"/>
      <c r="S494" s="212"/>
      <c r="T494" s="213"/>
      <c r="AT494" s="214" t="s">
        <v>142</v>
      </c>
      <c r="AU494" s="214" t="s">
        <v>84</v>
      </c>
      <c r="AV494" s="14" t="s">
        <v>84</v>
      </c>
      <c r="AW494" s="14" t="s">
        <v>35</v>
      </c>
      <c r="AX494" s="14" t="s">
        <v>74</v>
      </c>
      <c r="AY494" s="214" t="s">
        <v>130</v>
      </c>
    </row>
    <row r="495" spans="1:65" s="14" customFormat="1" ht="10">
      <c r="B495" s="204"/>
      <c r="C495" s="205"/>
      <c r="D495" s="187" t="s">
        <v>142</v>
      </c>
      <c r="E495" s="206" t="s">
        <v>19</v>
      </c>
      <c r="F495" s="207" t="s">
        <v>646</v>
      </c>
      <c r="G495" s="205"/>
      <c r="H495" s="208">
        <v>104.223</v>
      </c>
      <c r="I495" s="209"/>
      <c r="J495" s="205"/>
      <c r="K495" s="205"/>
      <c r="L495" s="210"/>
      <c r="M495" s="211"/>
      <c r="N495" s="212"/>
      <c r="O495" s="212"/>
      <c r="P495" s="212"/>
      <c r="Q495" s="212"/>
      <c r="R495" s="212"/>
      <c r="S495" s="212"/>
      <c r="T495" s="213"/>
      <c r="AT495" s="214" t="s">
        <v>142</v>
      </c>
      <c r="AU495" s="214" t="s">
        <v>84</v>
      </c>
      <c r="AV495" s="14" t="s">
        <v>84</v>
      </c>
      <c r="AW495" s="14" t="s">
        <v>35</v>
      </c>
      <c r="AX495" s="14" t="s">
        <v>74</v>
      </c>
      <c r="AY495" s="214" t="s">
        <v>130</v>
      </c>
    </row>
    <row r="496" spans="1:65" s="14" customFormat="1" ht="10">
      <c r="B496" s="204"/>
      <c r="C496" s="205"/>
      <c r="D496" s="187" t="s">
        <v>142</v>
      </c>
      <c r="E496" s="206" t="s">
        <v>19</v>
      </c>
      <c r="F496" s="207" t="s">
        <v>647</v>
      </c>
      <c r="G496" s="205"/>
      <c r="H496" s="208">
        <v>111.592</v>
      </c>
      <c r="I496" s="209"/>
      <c r="J496" s="205"/>
      <c r="K496" s="205"/>
      <c r="L496" s="210"/>
      <c r="M496" s="211"/>
      <c r="N496" s="212"/>
      <c r="O496" s="212"/>
      <c r="P496" s="212"/>
      <c r="Q496" s="212"/>
      <c r="R496" s="212"/>
      <c r="S496" s="212"/>
      <c r="T496" s="213"/>
      <c r="AT496" s="214" t="s">
        <v>142</v>
      </c>
      <c r="AU496" s="214" t="s">
        <v>84</v>
      </c>
      <c r="AV496" s="14" t="s">
        <v>84</v>
      </c>
      <c r="AW496" s="14" t="s">
        <v>35</v>
      </c>
      <c r="AX496" s="14" t="s">
        <v>74</v>
      </c>
      <c r="AY496" s="214" t="s">
        <v>130</v>
      </c>
    </row>
    <row r="497" spans="1:65" s="14" customFormat="1" ht="10">
      <c r="B497" s="204"/>
      <c r="C497" s="205"/>
      <c r="D497" s="187" t="s">
        <v>142</v>
      </c>
      <c r="E497" s="206" t="s">
        <v>19</v>
      </c>
      <c r="F497" s="207" t="s">
        <v>648</v>
      </c>
      <c r="G497" s="205"/>
      <c r="H497" s="208">
        <v>67.635999999999996</v>
      </c>
      <c r="I497" s="209"/>
      <c r="J497" s="205"/>
      <c r="K497" s="205"/>
      <c r="L497" s="210"/>
      <c r="M497" s="211"/>
      <c r="N497" s="212"/>
      <c r="O497" s="212"/>
      <c r="P497" s="212"/>
      <c r="Q497" s="212"/>
      <c r="R497" s="212"/>
      <c r="S497" s="212"/>
      <c r="T497" s="213"/>
      <c r="AT497" s="214" t="s">
        <v>142</v>
      </c>
      <c r="AU497" s="214" t="s">
        <v>84</v>
      </c>
      <c r="AV497" s="14" t="s">
        <v>84</v>
      </c>
      <c r="AW497" s="14" t="s">
        <v>35</v>
      </c>
      <c r="AX497" s="14" t="s">
        <v>74</v>
      </c>
      <c r="AY497" s="214" t="s">
        <v>130</v>
      </c>
    </row>
    <row r="498" spans="1:65" s="15" customFormat="1" ht="10">
      <c r="B498" s="215"/>
      <c r="C498" s="216"/>
      <c r="D498" s="187" t="s">
        <v>142</v>
      </c>
      <c r="E498" s="217" t="s">
        <v>19</v>
      </c>
      <c r="F498" s="218" t="s">
        <v>145</v>
      </c>
      <c r="G498" s="216"/>
      <c r="H498" s="219">
        <v>388.87099999999998</v>
      </c>
      <c r="I498" s="220"/>
      <c r="J498" s="216"/>
      <c r="K498" s="216"/>
      <c r="L498" s="221"/>
      <c r="M498" s="222"/>
      <c r="N498" s="223"/>
      <c r="O498" s="223"/>
      <c r="P498" s="223"/>
      <c r="Q498" s="223"/>
      <c r="R498" s="223"/>
      <c r="S498" s="223"/>
      <c r="T498" s="224"/>
      <c r="AT498" s="225" t="s">
        <v>142</v>
      </c>
      <c r="AU498" s="225" t="s">
        <v>84</v>
      </c>
      <c r="AV498" s="15" t="s">
        <v>137</v>
      </c>
      <c r="AW498" s="15" t="s">
        <v>35</v>
      </c>
      <c r="AX498" s="15" t="s">
        <v>82</v>
      </c>
      <c r="AY498" s="225" t="s">
        <v>130</v>
      </c>
    </row>
    <row r="499" spans="1:65" s="2" customFormat="1" ht="24.15" customHeight="1">
      <c r="A499" s="35"/>
      <c r="B499" s="36"/>
      <c r="C499" s="174" t="s">
        <v>649</v>
      </c>
      <c r="D499" s="174" t="s">
        <v>132</v>
      </c>
      <c r="E499" s="175" t="s">
        <v>650</v>
      </c>
      <c r="F499" s="176" t="s">
        <v>651</v>
      </c>
      <c r="G499" s="177" t="s">
        <v>135</v>
      </c>
      <c r="H499" s="178">
        <v>18.64</v>
      </c>
      <c r="I499" s="179"/>
      <c r="J499" s="180">
        <f>ROUND(I499*H499,2)</f>
        <v>0</v>
      </c>
      <c r="K499" s="176" t="s">
        <v>136</v>
      </c>
      <c r="L499" s="40"/>
      <c r="M499" s="181" t="s">
        <v>19</v>
      </c>
      <c r="N499" s="182" t="s">
        <v>45</v>
      </c>
      <c r="O499" s="65"/>
      <c r="P499" s="183">
        <f>O499*H499</f>
        <v>0</v>
      </c>
      <c r="Q499" s="183">
        <v>1.162E-2</v>
      </c>
      <c r="R499" s="183">
        <f>Q499*H499</f>
        <v>0.21659680000000001</v>
      </c>
      <c r="S499" s="183">
        <v>0</v>
      </c>
      <c r="T499" s="184">
        <f>S499*H499</f>
        <v>0</v>
      </c>
      <c r="U499" s="35"/>
      <c r="V499" s="35"/>
      <c r="W499" s="35"/>
      <c r="X499" s="35"/>
      <c r="Y499" s="35"/>
      <c r="Z499" s="35"/>
      <c r="AA499" s="35"/>
      <c r="AB499" s="35"/>
      <c r="AC499" s="35"/>
      <c r="AD499" s="35"/>
      <c r="AE499" s="35"/>
      <c r="AR499" s="185" t="s">
        <v>137</v>
      </c>
      <c r="AT499" s="185" t="s">
        <v>132</v>
      </c>
      <c r="AU499" s="185" t="s">
        <v>84</v>
      </c>
      <c r="AY499" s="18" t="s">
        <v>130</v>
      </c>
      <c r="BE499" s="186">
        <f>IF(N499="základní",J499,0)</f>
        <v>0</v>
      </c>
      <c r="BF499" s="186">
        <f>IF(N499="snížená",J499,0)</f>
        <v>0</v>
      </c>
      <c r="BG499" s="186">
        <f>IF(N499="zákl. přenesená",J499,0)</f>
        <v>0</v>
      </c>
      <c r="BH499" s="186">
        <f>IF(N499="sníž. přenesená",J499,0)</f>
        <v>0</v>
      </c>
      <c r="BI499" s="186">
        <f>IF(N499="nulová",J499,0)</f>
        <v>0</v>
      </c>
      <c r="BJ499" s="18" t="s">
        <v>82</v>
      </c>
      <c r="BK499" s="186">
        <f>ROUND(I499*H499,2)</f>
        <v>0</v>
      </c>
      <c r="BL499" s="18" t="s">
        <v>137</v>
      </c>
      <c r="BM499" s="185" t="s">
        <v>652</v>
      </c>
    </row>
    <row r="500" spans="1:65" s="2" customFormat="1" ht="27">
      <c r="A500" s="35"/>
      <c r="B500" s="36"/>
      <c r="C500" s="37"/>
      <c r="D500" s="187" t="s">
        <v>138</v>
      </c>
      <c r="E500" s="37"/>
      <c r="F500" s="188" t="s">
        <v>653</v>
      </c>
      <c r="G500" s="37"/>
      <c r="H500" s="37"/>
      <c r="I500" s="189"/>
      <c r="J500" s="37"/>
      <c r="K500" s="37"/>
      <c r="L500" s="40"/>
      <c r="M500" s="190"/>
      <c r="N500" s="191"/>
      <c r="O500" s="65"/>
      <c r="P500" s="65"/>
      <c r="Q500" s="65"/>
      <c r="R500" s="65"/>
      <c r="S500" s="65"/>
      <c r="T500" s="66"/>
      <c r="U500" s="35"/>
      <c r="V500" s="35"/>
      <c r="W500" s="35"/>
      <c r="X500" s="35"/>
      <c r="Y500" s="35"/>
      <c r="Z500" s="35"/>
      <c r="AA500" s="35"/>
      <c r="AB500" s="35"/>
      <c r="AC500" s="35"/>
      <c r="AD500" s="35"/>
      <c r="AE500" s="35"/>
      <c r="AT500" s="18" t="s">
        <v>138</v>
      </c>
      <c r="AU500" s="18" t="s">
        <v>84</v>
      </c>
    </row>
    <row r="501" spans="1:65" s="2" customFormat="1" ht="10">
      <c r="A501" s="35"/>
      <c r="B501" s="36"/>
      <c r="C501" s="37"/>
      <c r="D501" s="192" t="s">
        <v>140</v>
      </c>
      <c r="E501" s="37"/>
      <c r="F501" s="193" t="s">
        <v>654</v>
      </c>
      <c r="G501" s="37"/>
      <c r="H501" s="37"/>
      <c r="I501" s="189"/>
      <c r="J501" s="37"/>
      <c r="K501" s="37"/>
      <c r="L501" s="40"/>
      <c r="M501" s="190"/>
      <c r="N501" s="191"/>
      <c r="O501" s="65"/>
      <c r="P501" s="65"/>
      <c r="Q501" s="65"/>
      <c r="R501" s="65"/>
      <c r="S501" s="65"/>
      <c r="T501" s="66"/>
      <c r="U501" s="35"/>
      <c r="V501" s="35"/>
      <c r="W501" s="35"/>
      <c r="X501" s="35"/>
      <c r="Y501" s="35"/>
      <c r="Z501" s="35"/>
      <c r="AA501" s="35"/>
      <c r="AB501" s="35"/>
      <c r="AC501" s="35"/>
      <c r="AD501" s="35"/>
      <c r="AE501" s="35"/>
      <c r="AT501" s="18" t="s">
        <v>140</v>
      </c>
      <c r="AU501" s="18" t="s">
        <v>84</v>
      </c>
    </row>
    <row r="502" spans="1:65" s="14" customFormat="1" ht="10">
      <c r="B502" s="204"/>
      <c r="C502" s="205"/>
      <c r="D502" s="187" t="s">
        <v>142</v>
      </c>
      <c r="E502" s="206" t="s">
        <v>19</v>
      </c>
      <c r="F502" s="207" t="s">
        <v>655</v>
      </c>
      <c r="G502" s="205"/>
      <c r="H502" s="208">
        <v>10</v>
      </c>
      <c r="I502" s="209"/>
      <c r="J502" s="205"/>
      <c r="K502" s="205"/>
      <c r="L502" s="210"/>
      <c r="M502" s="211"/>
      <c r="N502" s="212"/>
      <c r="O502" s="212"/>
      <c r="P502" s="212"/>
      <c r="Q502" s="212"/>
      <c r="R502" s="212"/>
      <c r="S502" s="212"/>
      <c r="T502" s="213"/>
      <c r="AT502" s="214" t="s">
        <v>142</v>
      </c>
      <c r="AU502" s="214" t="s">
        <v>84</v>
      </c>
      <c r="AV502" s="14" t="s">
        <v>84</v>
      </c>
      <c r="AW502" s="14" t="s">
        <v>35</v>
      </c>
      <c r="AX502" s="14" t="s">
        <v>74</v>
      </c>
      <c r="AY502" s="214" t="s">
        <v>130</v>
      </c>
    </row>
    <row r="503" spans="1:65" s="14" customFormat="1" ht="10">
      <c r="B503" s="204"/>
      <c r="C503" s="205"/>
      <c r="D503" s="187" t="s">
        <v>142</v>
      </c>
      <c r="E503" s="206" t="s">
        <v>19</v>
      </c>
      <c r="F503" s="207" t="s">
        <v>656</v>
      </c>
      <c r="G503" s="205"/>
      <c r="H503" s="208">
        <v>8.64</v>
      </c>
      <c r="I503" s="209"/>
      <c r="J503" s="205"/>
      <c r="K503" s="205"/>
      <c r="L503" s="210"/>
      <c r="M503" s="211"/>
      <c r="N503" s="212"/>
      <c r="O503" s="212"/>
      <c r="P503" s="212"/>
      <c r="Q503" s="212"/>
      <c r="R503" s="212"/>
      <c r="S503" s="212"/>
      <c r="T503" s="213"/>
      <c r="AT503" s="214" t="s">
        <v>142</v>
      </c>
      <c r="AU503" s="214" t="s">
        <v>84</v>
      </c>
      <c r="AV503" s="14" t="s">
        <v>84</v>
      </c>
      <c r="AW503" s="14" t="s">
        <v>35</v>
      </c>
      <c r="AX503" s="14" t="s">
        <v>74</v>
      </c>
      <c r="AY503" s="214" t="s">
        <v>130</v>
      </c>
    </row>
    <row r="504" spans="1:65" s="15" customFormat="1" ht="10">
      <c r="B504" s="215"/>
      <c r="C504" s="216"/>
      <c r="D504" s="187" t="s">
        <v>142</v>
      </c>
      <c r="E504" s="217" t="s">
        <v>19</v>
      </c>
      <c r="F504" s="218" t="s">
        <v>145</v>
      </c>
      <c r="G504" s="216"/>
      <c r="H504" s="219">
        <v>18.64</v>
      </c>
      <c r="I504" s="220"/>
      <c r="J504" s="216"/>
      <c r="K504" s="216"/>
      <c r="L504" s="221"/>
      <c r="M504" s="222"/>
      <c r="N504" s="223"/>
      <c r="O504" s="223"/>
      <c r="P504" s="223"/>
      <c r="Q504" s="223"/>
      <c r="R504" s="223"/>
      <c r="S504" s="223"/>
      <c r="T504" s="224"/>
      <c r="AT504" s="225" t="s">
        <v>142</v>
      </c>
      <c r="AU504" s="225" t="s">
        <v>84</v>
      </c>
      <c r="AV504" s="15" t="s">
        <v>137</v>
      </c>
      <c r="AW504" s="15" t="s">
        <v>35</v>
      </c>
      <c r="AX504" s="15" t="s">
        <v>82</v>
      </c>
      <c r="AY504" s="225" t="s">
        <v>130</v>
      </c>
    </row>
    <row r="505" spans="1:65" s="12" customFormat="1" ht="22.75" customHeight="1">
      <c r="B505" s="158"/>
      <c r="C505" s="159"/>
      <c r="D505" s="160" t="s">
        <v>73</v>
      </c>
      <c r="E505" s="172" t="s">
        <v>187</v>
      </c>
      <c r="F505" s="172" t="s">
        <v>657</v>
      </c>
      <c r="G505" s="159"/>
      <c r="H505" s="159"/>
      <c r="I505" s="162"/>
      <c r="J505" s="173">
        <f>BK505</f>
        <v>0</v>
      </c>
      <c r="K505" s="159"/>
      <c r="L505" s="164"/>
      <c r="M505" s="165"/>
      <c r="N505" s="166"/>
      <c r="O505" s="166"/>
      <c r="P505" s="167">
        <f>SUM(P506:P510)</f>
        <v>0</v>
      </c>
      <c r="Q505" s="166"/>
      <c r="R505" s="167">
        <f>SUM(R506:R510)</f>
        <v>0</v>
      </c>
      <c r="S505" s="166"/>
      <c r="T505" s="168">
        <f>SUM(T506:T510)</f>
        <v>0</v>
      </c>
      <c r="AR505" s="169" t="s">
        <v>82</v>
      </c>
      <c r="AT505" s="170" t="s">
        <v>73</v>
      </c>
      <c r="AU505" s="170" t="s">
        <v>82</v>
      </c>
      <c r="AY505" s="169" t="s">
        <v>130</v>
      </c>
      <c r="BK505" s="171">
        <f>SUM(BK506:BK510)</f>
        <v>0</v>
      </c>
    </row>
    <row r="506" spans="1:65" s="2" customFormat="1" ht="24.15" customHeight="1">
      <c r="A506" s="35"/>
      <c r="B506" s="36"/>
      <c r="C506" s="174" t="s">
        <v>658</v>
      </c>
      <c r="D506" s="174" t="s">
        <v>132</v>
      </c>
      <c r="E506" s="175" t="s">
        <v>659</v>
      </c>
      <c r="F506" s="176" t="s">
        <v>660</v>
      </c>
      <c r="G506" s="177" t="s">
        <v>471</v>
      </c>
      <c r="H506" s="178">
        <v>1</v>
      </c>
      <c r="I506" s="179"/>
      <c r="J506" s="180">
        <f>ROUND(I506*H506,2)</f>
        <v>0</v>
      </c>
      <c r="K506" s="176" t="s">
        <v>421</v>
      </c>
      <c r="L506" s="40"/>
      <c r="M506" s="181" t="s">
        <v>19</v>
      </c>
      <c r="N506" s="182" t="s">
        <v>45</v>
      </c>
      <c r="O506" s="65"/>
      <c r="P506" s="183">
        <f>O506*H506</f>
        <v>0</v>
      </c>
      <c r="Q506" s="183">
        <v>0</v>
      </c>
      <c r="R506" s="183">
        <f>Q506*H506</f>
        <v>0</v>
      </c>
      <c r="S506" s="183">
        <v>0</v>
      </c>
      <c r="T506" s="184">
        <f>S506*H506</f>
        <v>0</v>
      </c>
      <c r="U506" s="35"/>
      <c r="V506" s="35"/>
      <c r="W506" s="35"/>
      <c r="X506" s="35"/>
      <c r="Y506" s="35"/>
      <c r="Z506" s="35"/>
      <c r="AA506" s="35"/>
      <c r="AB506" s="35"/>
      <c r="AC506" s="35"/>
      <c r="AD506" s="35"/>
      <c r="AE506" s="35"/>
      <c r="AR506" s="185" t="s">
        <v>137</v>
      </c>
      <c r="AT506" s="185" t="s">
        <v>132</v>
      </c>
      <c r="AU506" s="185" t="s">
        <v>84</v>
      </c>
      <c r="AY506" s="18" t="s">
        <v>130</v>
      </c>
      <c r="BE506" s="186">
        <f>IF(N506="základní",J506,0)</f>
        <v>0</v>
      </c>
      <c r="BF506" s="186">
        <f>IF(N506="snížená",J506,0)</f>
        <v>0</v>
      </c>
      <c r="BG506" s="186">
        <f>IF(N506="zákl. přenesená",J506,0)</f>
        <v>0</v>
      </c>
      <c r="BH506" s="186">
        <f>IF(N506="sníž. přenesená",J506,0)</f>
        <v>0</v>
      </c>
      <c r="BI506" s="186">
        <f>IF(N506="nulová",J506,0)</f>
        <v>0</v>
      </c>
      <c r="BJ506" s="18" t="s">
        <v>82</v>
      </c>
      <c r="BK506" s="186">
        <f>ROUND(I506*H506,2)</f>
        <v>0</v>
      </c>
      <c r="BL506" s="18" t="s">
        <v>137</v>
      </c>
      <c r="BM506" s="185" t="s">
        <v>661</v>
      </c>
    </row>
    <row r="507" spans="1:65" s="2" customFormat="1" ht="18">
      <c r="A507" s="35"/>
      <c r="B507" s="36"/>
      <c r="C507" s="37"/>
      <c r="D507" s="187" t="s">
        <v>138</v>
      </c>
      <c r="E507" s="37"/>
      <c r="F507" s="188" t="s">
        <v>660</v>
      </c>
      <c r="G507" s="37"/>
      <c r="H507" s="37"/>
      <c r="I507" s="189"/>
      <c r="J507" s="37"/>
      <c r="K507" s="37"/>
      <c r="L507" s="40"/>
      <c r="M507" s="190"/>
      <c r="N507" s="191"/>
      <c r="O507" s="65"/>
      <c r="P507" s="65"/>
      <c r="Q507" s="65"/>
      <c r="R507" s="65"/>
      <c r="S507" s="65"/>
      <c r="T507" s="66"/>
      <c r="U507" s="35"/>
      <c r="V507" s="35"/>
      <c r="W507" s="35"/>
      <c r="X507" s="35"/>
      <c r="Y507" s="35"/>
      <c r="Z507" s="35"/>
      <c r="AA507" s="35"/>
      <c r="AB507" s="35"/>
      <c r="AC507" s="35"/>
      <c r="AD507" s="35"/>
      <c r="AE507" s="35"/>
      <c r="AT507" s="18" t="s">
        <v>138</v>
      </c>
      <c r="AU507" s="18" t="s">
        <v>84</v>
      </c>
    </row>
    <row r="508" spans="1:65" s="2" customFormat="1" ht="36">
      <c r="A508" s="35"/>
      <c r="B508" s="36"/>
      <c r="C508" s="37"/>
      <c r="D508" s="187" t="s">
        <v>512</v>
      </c>
      <c r="E508" s="37"/>
      <c r="F508" s="236" t="s">
        <v>662</v>
      </c>
      <c r="G508" s="37"/>
      <c r="H508" s="37"/>
      <c r="I508" s="189"/>
      <c r="J508" s="37"/>
      <c r="K508" s="37"/>
      <c r="L508" s="40"/>
      <c r="M508" s="190"/>
      <c r="N508" s="191"/>
      <c r="O508" s="65"/>
      <c r="P508" s="65"/>
      <c r="Q508" s="65"/>
      <c r="R508" s="65"/>
      <c r="S508" s="65"/>
      <c r="T508" s="66"/>
      <c r="U508" s="35"/>
      <c r="V508" s="35"/>
      <c r="W508" s="35"/>
      <c r="X508" s="35"/>
      <c r="Y508" s="35"/>
      <c r="Z508" s="35"/>
      <c r="AA508" s="35"/>
      <c r="AB508" s="35"/>
      <c r="AC508" s="35"/>
      <c r="AD508" s="35"/>
      <c r="AE508" s="35"/>
      <c r="AT508" s="18" t="s">
        <v>512</v>
      </c>
      <c r="AU508" s="18" t="s">
        <v>84</v>
      </c>
    </row>
    <row r="509" spans="1:65" s="14" customFormat="1" ht="20">
      <c r="B509" s="204"/>
      <c r="C509" s="205"/>
      <c r="D509" s="187" t="s">
        <v>142</v>
      </c>
      <c r="E509" s="206" t="s">
        <v>19</v>
      </c>
      <c r="F509" s="207" t="s">
        <v>663</v>
      </c>
      <c r="G509" s="205"/>
      <c r="H509" s="208">
        <v>1</v>
      </c>
      <c r="I509" s="209"/>
      <c r="J509" s="205"/>
      <c r="K509" s="205"/>
      <c r="L509" s="210"/>
      <c r="M509" s="211"/>
      <c r="N509" s="212"/>
      <c r="O509" s="212"/>
      <c r="P509" s="212"/>
      <c r="Q509" s="212"/>
      <c r="R509" s="212"/>
      <c r="S509" s="212"/>
      <c r="T509" s="213"/>
      <c r="AT509" s="214" t="s">
        <v>142</v>
      </c>
      <c r="AU509" s="214" t="s">
        <v>84</v>
      </c>
      <c r="AV509" s="14" t="s">
        <v>84</v>
      </c>
      <c r="AW509" s="14" t="s">
        <v>35</v>
      </c>
      <c r="AX509" s="14" t="s">
        <v>74</v>
      </c>
      <c r="AY509" s="214" t="s">
        <v>130</v>
      </c>
    </row>
    <row r="510" spans="1:65" s="15" customFormat="1" ht="10">
      <c r="B510" s="215"/>
      <c r="C510" s="216"/>
      <c r="D510" s="187" t="s">
        <v>142</v>
      </c>
      <c r="E510" s="217" t="s">
        <v>19</v>
      </c>
      <c r="F510" s="218" t="s">
        <v>145</v>
      </c>
      <c r="G510" s="216"/>
      <c r="H510" s="219">
        <v>1</v>
      </c>
      <c r="I510" s="220"/>
      <c r="J510" s="216"/>
      <c r="K510" s="216"/>
      <c r="L510" s="221"/>
      <c r="M510" s="222"/>
      <c r="N510" s="223"/>
      <c r="O510" s="223"/>
      <c r="P510" s="223"/>
      <c r="Q510" s="223"/>
      <c r="R510" s="223"/>
      <c r="S510" s="223"/>
      <c r="T510" s="224"/>
      <c r="AT510" s="225" t="s">
        <v>142</v>
      </c>
      <c r="AU510" s="225" t="s">
        <v>84</v>
      </c>
      <c r="AV510" s="15" t="s">
        <v>137</v>
      </c>
      <c r="AW510" s="15" t="s">
        <v>35</v>
      </c>
      <c r="AX510" s="15" t="s">
        <v>82</v>
      </c>
      <c r="AY510" s="225" t="s">
        <v>130</v>
      </c>
    </row>
    <row r="511" spans="1:65" s="12" customFormat="1" ht="22.75" customHeight="1">
      <c r="B511" s="158"/>
      <c r="C511" s="159"/>
      <c r="D511" s="160" t="s">
        <v>73</v>
      </c>
      <c r="E511" s="172" t="s">
        <v>193</v>
      </c>
      <c r="F511" s="172" t="s">
        <v>664</v>
      </c>
      <c r="G511" s="159"/>
      <c r="H511" s="159"/>
      <c r="I511" s="162"/>
      <c r="J511" s="173">
        <f>BK511</f>
        <v>0</v>
      </c>
      <c r="K511" s="159"/>
      <c r="L511" s="164"/>
      <c r="M511" s="165"/>
      <c r="N511" s="166"/>
      <c r="O511" s="166"/>
      <c r="P511" s="167">
        <f>SUM(P512:P608)</f>
        <v>0</v>
      </c>
      <c r="Q511" s="166"/>
      <c r="R511" s="167">
        <f>SUM(R512:R608)</f>
        <v>22.11842605</v>
      </c>
      <c r="S511" s="166"/>
      <c r="T511" s="168">
        <f>SUM(T512:T608)</f>
        <v>213.63000000000002</v>
      </c>
      <c r="AR511" s="169" t="s">
        <v>82</v>
      </c>
      <c r="AT511" s="170" t="s">
        <v>73</v>
      </c>
      <c r="AU511" s="170" t="s">
        <v>82</v>
      </c>
      <c r="AY511" s="169" t="s">
        <v>130</v>
      </c>
      <c r="BK511" s="171">
        <f>SUM(BK512:BK608)</f>
        <v>0</v>
      </c>
    </row>
    <row r="512" spans="1:65" s="2" customFormat="1" ht="16.5" customHeight="1">
      <c r="A512" s="35"/>
      <c r="B512" s="36"/>
      <c r="C512" s="174" t="s">
        <v>665</v>
      </c>
      <c r="D512" s="174" t="s">
        <v>132</v>
      </c>
      <c r="E512" s="175" t="s">
        <v>666</v>
      </c>
      <c r="F512" s="176" t="s">
        <v>667</v>
      </c>
      <c r="G512" s="177" t="s">
        <v>182</v>
      </c>
      <c r="H512" s="178">
        <v>14.8</v>
      </c>
      <c r="I512" s="179"/>
      <c r="J512" s="180">
        <f>ROUND(I512*H512,2)</f>
        <v>0</v>
      </c>
      <c r="K512" s="176" t="s">
        <v>136</v>
      </c>
      <c r="L512" s="40"/>
      <c r="M512" s="181" t="s">
        <v>19</v>
      </c>
      <c r="N512" s="182" t="s">
        <v>45</v>
      </c>
      <c r="O512" s="65"/>
      <c r="P512" s="183">
        <f>O512*H512</f>
        <v>0</v>
      </c>
      <c r="Q512" s="183">
        <v>1.17E-3</v>
      </c>
      <c r="R512" s="183">
        <f>Q512*H512</f>
        <v>1.7316000000000002E-2</v>
      </c>
      <c r="S512" s="183">
        <v>0</v>
      </c>
      <c r="T512" s="184">
        <f>S512*H512</f>
        <v>0</v>
      </c>
      <c r="U512" s="35"/>
      <c r="V512" s="35"/>
      <c r="W512" s="35"/>
      <c r="X512" s="35"/>
      <c r="Y512" s="35"/>
      <c r="Z512" s="35"/>
      <c r="AA512" s="35"/>
      <c r="AB512" s="35"/>
      <c r="AC512" s="35"/>
      <c r="AD512" s="35"/>
      <c r="AE512" s="35"/>
      <c r="AR512" s="185" t="s">
        <v>137</v>
      </c>
      <c r="AT512" s="185" t="s">
        <v>132</v>
      </c>
      <c r="AU512" s="185" t="s">
        <v>84</v>
      </c>
      <c r="AY512" s="18" t="s">
        <v>130</v>
      </c>
      <c r="BE512" s="186">
        <f>IF(N512="základní",J512,0)</f>
        <v>0</v>
      </c>
      <c r="BF512" s="186">
        <f>IF(N512="snížená",J512,0)</f>
        <v>0</v>
      </c>
      <c r="BG512" s="186">
        <f>IF(N512="zákl. přenesená",J512,0)</f>
        <v>0</v>
      </c>
      <c r="BH512" s="186">
        <f>IF(N512="sníž. přenesená",J512,0)</f>
        <v>0</v>
      </c>
      <c r="BI512" s="186">
        <f>IF(N512="nulová",J512,0)</f>
        <v>0</v>
      </c>
      <c r="BJ512" s="18" t="s">
        <v>82</v>
      </c>
      <c r="BK512" s="186">
        <f>ROUND(I512*H512,2)</f>
        <v>0</v>
      </c>
      <c r="BL512" s="18" t="s">
        <v>137</v>
      </c>
      <c r="BM512" s="185" t="s">
        <v>668</v>
      </c>
    </row>
    <row r="513" spans="1:65" s="2" customFormat="1" ht="10">
      <c r="A513" s="35"/>
      <c r="B513" s="36"/>
      <c r="C513" s="37"/>
      <c r="D513" s="187" t="s">
        <v>138</v>
      </c>
      <c r="E513" s="37"/>
      <c r="F513" s="188" t="s">
        <v>669</v>
      </c>
      <c r="G513" s="37"/>
      <c r="H513" s="37"/>
      <c r="I513" s="189"/>
      <c r="J513" s="37"/>
      <c r="K513" s="37"/>
      <c r="L513" s="40"/>
      <c r="M513" s="190"/>
      <c r="N513" s="191"/>
      <c r="O513" s="65"/>
      <c r="P513" s="65"/>
      <c r="Q513" s="65"/>
      <c r="R513" s="65"/>
      <c r="S513" s="65"/>
      <c r="T513" s="66"/>
      <c r="U513" s="35"/>
      <c r="V513" s="35"/>
      <c r="W513" s="35"/>
      <c r="X513" s="35"/>
      <c r="Y513" s="35"/>
      <c r="Z513" s="35"/>
      <c r="AA513" s="35"/>
      <c r="AB513" s="35"/>
      <c r="AC513" s="35"/>
      <c r="AD513" s="35"/>
      <c r="AE513" s="35"/>
      <c r="AT513" s="18" t="s">
        <v>138</v>
      </c>
      <c r="AU513" s="18" t="s">
        <v>84</v>
      </c>
    </row>
    <row r="514" spans="1:65" s="2" customFormat="1" ht="10">
      <c r="A514" s="35"/>
      <c r="B514" s="36"/>
      <c r="C514" s="37"/>
      <c r="D514" s="192" t="s">
        <v>140</v>
      </c>
      <c r="E514" s="37"/>
      <c r="F514" s="193" t="s">
        <v>670</v>
      </c>
      <c r="G514" s="37"/>
      <c r="H514" s="37"/>
      <c r="I514" s="189"/>
      <c r="J514" s="37"/>
      <c r="K514" s="37"/>
      <c r="L514" s="40"/>
      <c r="M514" s="190"/>
      <c r="N514" s="191"/>
      <c r="O514" s="65"/>
      <c r="P514" s="65"/>
      <c r="Q514" s="65"/>
      <c r="R514" s="65"/>
      <c r="S514" s="65"/>
      <c r="T514" s="66"/>
      <c r="U514" s="35"/>
      <c r="V514" s="35"/>
      <c r="W514" s="35"/>
      <c r="X514" s="35"/>
      <c r="Y514" s="35"/>
      <c r="Z514" s="35"/>
      <c r="AA514" s="35"/>
      <c r="AB514" s="35"/>
      <c r="AC514" s="35"/>
      <c r="AD514" s="35"/>
      <c r="AE514" s="35"/>
      <c r="AT514" s="18" t="s">
        <v>140</v>
      </c>
      <c r="AU514" s="18" t="s">
        <v>84</v>
      </c>
    </row>
    <row r="515" spans="1:65" s="2" customFormat="1" ht="18">
      <c r="A515" s="35"/>
      <c r="B515" s="36"/>
      <c r="C515" s="37"/>
      <c r="D515" s="187" t="s">
        <v>512</v>
      </c>
      <c r="E515" s="37"/>
      <c r="F515" s="236" t="s">
        <v>671</v>
      </c>
      <c r="G515" s="37"/>
      <c r="H515" s="37"/>
      <c r="I515" s="189"/>
      <c r="J515" s="37"/>
      <c r="K515" s="37"/>
      <c r="L515" s="40"/>
      <c r="M515" s="190"/>
      <c r="N515" s="191"/>
      <c r="O515" s="65"/>
      <c r="P515" s="65"/>
      <c r="Q515" s="65"/>
      <c r="R515" s="65"/>
      <c r="S515" s="65"/>
      <c r="T515" s="66"/>
      <c r="U515" s="35"/>
      <c r="V515" s="35"/>
      <c r="W515" s="35"/>
      <c r="X515" s="35"/>
      <c r="Y515" s="35"/>
      <c r="Z515" s="35"/>
      <c r="AA515" s="35"/>
      <c r="AB515" s="35"/>
      <c r="AC515" s="35"/>
      <c r="AD515" s="35"/>
      <c r="AE515" s="35"/>
      <c r="AT515" s="18" t="s">
        <v>512</v>
      </c>
      <c r="AU515" s="18" t="s">
        <v>84</v>
      </c>
    </row>
    <row r="516" spans="1:65" s="14" customFormat="1" ht="10">
      <c r="B516" s="204"/>
      <c r="C516" s="205"/>
      <c r="D516" s="187" t="s">
        <v>142</v>
      </c>
      <c r="E516" s="206" t="s">
        <v>19</v>
      </c>
      <c r="F516" s="207" t="s">
        <v>672</v>
      </c>
      <c r="G516" s="205"/>
      <c r="H516" s="208">
        <v>14.8</v>
      </c>
      <c r="I516" s="209"/>
      <c r="J516" s="205"/>
      <c r="K516" s="205"/>
      <c r="L516" s="210"/>
      <c r="M516" s="211"/>
      <c r="N516" s="212"/>
      <c r="O516" s="212"/>
      <c r="P516" s="212"/>
      <c r="Q516" s="212"/>
      <c r="R516" s="212"/>
      <c r="S516" s="212"/>
      <c r="T516" s="213"/>
      <c r="AT516" s="214" t="s">
        <v>142</v>
      </c>
      <c r="AU516" s="214" t="s">
        <v>84</v>
      </c>
      <c r="AV516" s="14" t="s">
        <v>84</v>
      </c>
      <c r="AW516" s="14" t="s">
        <v>35</v>
      </c>
      <c r="AX516" s="14" t="s">
        <v>82</v>
      </c>
      <c r="AY516" s="214" t="s">
        <v>130</v>
      </c>
    </row>
    <row r="517" spans="1:65" s="2" customFormat="1" ht="16.5" customHeight="1">
      <c r="A517" s="35"/>
      <c r="B517" s="36"/>
      <c r="C517" s="174" t="s">
        <v>533</v>
      </c>
      <c r="D517" s="174" t="s">
        <v>132</v>
      </c>
      <c r="E517" s="175" t="s">
        <v>673</v>
      </c>
      <c r="F517" s="176" t="s">
        <v>674</v>
      </c>
      <c r="G517" s="177" t="s">
        <v>182</v>
      </c>
      <c r="H517" s="178">
        <v>14.8</v>
      </c>
      <c r="I517" s="179"/>
      <c r="J517" s="180">
        <f>ROUND(I517*H517,2)</f>
        <v>0</v>
      </c>
      <c r="K517" s="176" t="s">
        <v>136</v>
      </c>
      <c r="L517" s="40"/>
      <c r="M517" s="181" t="s">
        <v>19</v>
      </c>
      <c r="N517" s="182" t="s">
        <v>45</v>
      </c>
      <c r="O517" s="65"/>
      <c r="P517" s="183">
        <f>O517*H517</f>
        <v>0</v>
      </c>
      <c r="Q517" s="183">
        <v>5.8E-4</v>
      </c>
      <c r="R517" s="183">
        <f>Q517*H517</f>
        <v>8.5839999999999996E-3</v>
      </c>
      <c r="S517" s="183">
        <v>0</v>
      </c>
      <c r="T517" s="184">
        <f>S517*H517</f>
        <v>0</v>
      </c>
      <c r="U517" s="35"/>
      <c r="V517" s="35"/>
      <c r="W517" s="35"/>
      <c r="X517" s="35"/>
      <c r="Y517" s="35"/>
      <c r="Z517" s="35"/>
      <c r="AA517" s="35"/>
      <c r="AB517" s="35"/>
      <c r="AC517" s="35"/>
      <c r="AD517" s="35"/>
      <c r="AE517" s="35"/>
      <c r="AR517" s="185" t="s">
        <v>137</v>
      </c>
      <c r="AT517" s="185" t="s">
        <v>132</v>
      </c>
      <c r="AU517" s="185" t="s">
        <v>84</v>
      </c>
      <c r="AY517" s="18" t="s">
        <v>130</v>
      </c>
      <c r="BE517" s="186">
        <f>IF(N517="základní",J517,0)</f>
        <v>0</v>
      </c>
      <c r="BF517" s="186">
        <f>IF(N517="snížená",J517,0)</f>
        <v>0</v>
      </c>
      <c r="BG517" s="186">
        <f>IF(N517="zákl. přenesená",J517,0)</f>
        <v>0</v>
      </c>
      <c r="BH517" s="186">
        <f>IF(N517="sníž. přenesená",J517,0)</f>
        <v>0</v>
      </c>
      <c r="BI517" s="186">
        <f>IF(N517="nulová",J517,0)</f>
        <v>0</v>
      </c>
      <c r="BJ517" s="18" t="s">
        <v>82</v>
      </c>
      <c r="BK517" s="186">
        <f>ROUND(I517*H517,2)</f>
        <v>0</v>
      </c>
      <c r="BL517" s="18" t="s">
        <v>137</v>
      </c>
      <c r="BM517" s="185" t="s">
        <v>675</v>
      </c>
    </row>
    <row r="518" spans="1:65" s="2" customFormat="1" ht="10">
      <c r="A518" s="35"/>
      <c r="B518" s="36"/>
      <c r="C518" s="37"/>
      <c r="D518" s="187" t="s">
        <v>138</v>
      </c>
      <c r="E518" s="37"/>
      <c r="F518" s="188" t="s">
        <v>676</v>
      </c>
      <c r="G518" s="37"/>
      <c r="H518" s="37"/>
      <c r="I518" s="189"/>
      <c r="J518" s="37"/>
      <c r="K518" s="37"/>
      <c r="L518" s="40"/>
      <c r="M518" s="190"/>
      <c r="N518" s="191"/>
      <c r="O518" s="65"/>
      <c r="P518" s="65"/>
      <c r="Q518" s="65"/>
      <c r="R518" s="65"/>
      <c r="S518" s="65"/>
      <c r="T518" s="66"/>
      <c r="U518" s="35"/>
      <c r="V518" s="35"/>
      <c r="W518" s="35"/>
      <c r="X518" s="35"/>
      <c r="Y518" s="35"/>
      <c r="Z518" s="35"/>
      <c r="AA518" s="35"/>
      <c r="AB518" s="35"/>
      <c r="AC518" s="35"/>
      <c r="AD518" s="35"/>
      <c r="AE518" s="35"/>
      <c r="AT518" s="18" t="s">
        <v>138</v>
      </c>
      <c r="AU518" s="18" t="s">
        <v>84</v>
      </c>
    </row>
    <row r="519" spans="1:65" s="2" customFormat="1" ht="10">
      <c r="A519" s="35"/>
      <c r="B519" s="36"/>
      <c r="C519" s="37"/>
      <c r="D519" s="192" t="s">
        <v>140</v>
      </c>
      <c r="E519" s="37"/>
      <c r="F519" s="193" t="s">
        <v>677</v>
      </c>
      <c r="G519" s="37"/>
      <c r="H519" s="37"/>
      <c r="I519" s="189"/>
      <c r="J519" s="37"/>
      <c r="K519" s="37"/>
      <c r="L519" s="40"/>
      <c r="M519" s="190"/>
      <c r="N519" s="191"/>
      <c r="O519" s="65"/>
      <c r="P519" s="65"/>
      <c r="Q519" s="65"/>
      <c r="R519" s="65"/>
      <c r="S519" s="65"/>
      <c r="T519" s="66"/>
      <c r="U519" s="35"/>
      <c r="V519" s="35"/>
      <c r="W519" s="35"/>
      <c r="X519" s="35"/>
      <c r="Y519" s="35"/>
      <c r="Z519" s="35"/>
      <c r="AA519" s="35"/>
      <c r="AB519" s="35"/>
      <c r="AC519" s="35"/>
      <c r="AD519" s="35"/>
      <c r="AE519" s="35"/>
      <c r="AT519" s="18" t="s">
        <v>140</v>
      </c>
      <c r="AU519" s="18" t="s">
        <v>84</v>
      </c>
    </row>
    <row r="520" spans="1:65" s="2" customFormat="1" ht="18">
      <c r="A520" s="35"/>
      <c r="B520" s="36"/>
      <c r="C520" s="37"/>
      <c r="D520" s="187" t="s">
        <v>512</v>
      </c>
      <c r="E520" s="37"/>
      <c r="F520" s="236" t="s">
        <v>678</v>
      </c>
      <c r="G520" s="37"/>
      <c r="H520" s="37"/>
      <c r="I520" s="189"/>
      <c r="J520" s="37"/>
      <c r="K520" s="37"/>
      <c r="L520" s="40"/>
      <c r="M520" s="190"/>
      <c r="N520" s="191"/>
      <c r="O520" s="65"/>
      <c r="P520" s="65"/>
      <c r="Q520" s="65"/>
      <c r="R520" s="65"/>
      <c r="S520" s="65"/>
      <c r="T520" s="66"/>
      <c r="U520" s="35"/>
      <c r="V520" s="35"/>
      <c r="W520" s="35"/>
      <c r="X520" s="35"/>
      <c r="Y520" s="35"/>
      <c r="Z520" s="35"/>
      <c r="AA520" s="35"/>
      <c r="AB520" s="35"/>
      <c r="AC520" s="35"/>
      <c r="AD520" s="35"/>
      <c r="AE520" s="35"/>
      <c r="AT520" s="18" t="s">
        <v>512</v>
      </c>
      <c r="AU520" s="18" t="s">
        <v>84</v>
      </c>
    </row>
    <row r="521" spans="1:65" s="2" customFormat="1" ht="24.15" customHeight="1">
      <c r="A521" s="35"/>
      <c r="B521" s="36"/>
      <c r="C521" s="226" t="s">
        <v>679</v>
      </c>
      <c r="D521" s="226" t="s">
        <v>188</v>
      </c>
      <c r="E521" s="227" t="s">
        <v>680</v>
      </c>
      <c r="F521" s="228" t="s">
        <v>681</v>
      </c>
      <c r="G521" s="229" t="s">
        <v>285</v>
      </c>
      <c r="H521" s="230">
        <v>7.0999999999999994E-2</v>
      </c>
      <c r="I521" s="231"/>
      <c r="J521" s="232">
        <f>ROUND(I521*H521,2)</f>
        <v>0</v>
      </c>
      <c r="K521" s="228" t="s">
        <v>136</v>
      </c>
      <c r="L521" s="233"/>
      <c r="M521" s="234" t="s">
        <v>19</v>
      </c>
      <c r="N521" s="235" t="s">
        <v>45</v>
      </c>
      <c r="O521" s="65"/>
      <c r="P521" s="183">
        <f>O521*H521</f>
        <v>0</v>
      </c>
      <c r="Q521" s="183">
        <v>1</v>
      </c>
      <c r="R521" s="183">
        <f>Q521*H521</f>
        <v>7.0999999999999994E-2</v>
      </c>
      <c r="S521" s="183">
        <v>0</v>
      </c>
      <c r="T521" s="184">
        <f>S521*H521</f>
        <v>0</v>
      </c>
      <c r="U521" s="35"/>
      <c r="V521" s="35"/>
      <c r="W521" s="35"/>
      <c r="X521" s="35"/>
      <c r="Y521" s="35"/>
      <c r="Z521" s="35"/>
      <c r="AA521" s="35"/>
      <c r="AB521" s="35"/>
      <c r="AC521" s="35"/>
      <c r="AD521" s="35"/>
      <c r="AE521" s="35"/>
      <c r="AR521" s="185" t="s">
        <v>187</v>
      </c>
      <c r="AT521" s="185" t="s">
        <v>188</v>
      </c>
      <c r="AU521" s="185" t="s">
        <v>84</v>
      </c>
      <c r="AY521" s="18" t="s">
        <v>130</v>
      </c>
      <c r="BE521" s="186">
        <f>IF(N521="základní",J521,0)</f>
        <v>0</v>
      </c>
      <c r="BF521" s="186">
        <f>IF(N521="snížená",J521,0)</f>
        <v>0</v>
      </c>
      <c r="BG521" s="186">
        <f>IF(N521="zákl. přenesená",J521,0)</f>
        <v>0</v>
      </c>
      <c r="BH521" s="186">
        <f>IF(N521="sníž. přenesená",J521,0)</f>
        <v>0</v>
      </c>
      <c r="BI521" s="186">
        <f>IF(N521="nulová",J521,0)</f>
        <v>0</v>
      </c>
      <c r="BJ521" s="18" t="s">
        <v>82</v>
      </c>
      <c r="BK521" s="186">
        <f>ROUND(I521*H521,2)</f>
        <v>0</v>
      </c>
      <c r="BL521" s="18" t="s">
        <v>137</v>
      </c>
      <c r="BM521" s="185" t="s">
        <v>682</v>
      </c>
    </row>
    <row r="522" spans="1:65" s="2" customFormat="1" ht="10">
      <c r="A522" s="35"/>
      <c r="B522" s="36"/>
      <c r="C522" s="37"/>
      <c r="D522" s="187" t="s">
        <v>138</v>
      </c>
      <c r="E522" s="37"/>
      <c r="F522" s="188" t="s">
        <v>681</v>
      </c>
      <c r="G522" s="37"/>
      <c r="H522" s="37"/>
      <c r="I522" s="189"/>
      <c r="J522" s="37"/>
      <c r="K522" s="37"/>
      <c r="L522" s="40"/>
      <c r="M522" s="190"/>
      <c r="N522" s="191"/>
      <c r="O522" s="65"/>
      <c r="P522" s="65"/>
      <c r="Q522" s="65"/>
      <c r="R522" s="65"/>
      <c r="S522" s="65"/>
      <c r="T522" s="66"/>
      <c r="U522" s="35"/>
      <c r="V522" s="35"/>
      <c r="W522" s="35"/>
      <c r="X522" s="35"/>
      <c r="Y522" s="35"/>
      <c r="Z522" s="35"/>
      <c r="AA522" s="35"/>
      <c r="AB522" s="35"/>
      <c r="AC522" s="35"/>
      <c r="AD522" s="35"/>
      <c r="AE522" s="35"/>
      <c r="AT522" s="18" t="s">
        <v>138</v>
      </c>
      <c r="AU522" s="18" t="s">
        <v>84</v>
      </c>
    </row>
    <row r="523" spans="1:65" s="14" customFormat="1" ht="10">
      <c r="B523" s="204"/>
      <c r="C523" s="205"/>
      <c r="D523" s="187" t="s">
        <v>142</v>
      </c>
      <c r="E523" s="206" t="s">
        <v>19</v>
      </c>
      <c r="F523" s="207" t="s">
        <v>683</v>
      </c>
      <c r="G523" s="205"/>
      <c r="H523" s="208">
        <v>7.0999999999999994E-2</v>
      </c>
      <c r="I523" s="209"/>
      <c r="J523" s="205"/>
      <c r="K523" s="205"/>
      <c r="L523" s="210"/>
      <c r="M523" s="211"/>
      <c r="N523" s="212"/>
      <c r="O523" s="212"/>
      <c r="P523" s="212"/>
      <c r="Q523" s="212"/>
      <c r="R523" s="212"/>
      <c r="S523" s="212"/>
      <c r="T523" s="213"/>
      <c r="AT523" s="214" t="s">
        <v>142</v>
      </c>
      <c r="AU523" s="214" t="s">
        <v>84</v>
      </c>
      <c r="AV523" s="14" t="s">
        <v>84</v>
      </c>
      <c r="AW523" s="14" t="s">
        <v>35</v>
      </c>
      <c r="AX523" s="14" t="s">
        <v>82</v>
      </c>
      <c r="AY523" s="214" t="s">
        <v>130</v>
      </c>
    </row>
    <row r="524" spans="1:65" s="2" customFormat="1" ht="24.15" customHeight="1">
      <c r="A524" s="35"/>
      <c r="B524" s="36"/>
      <c r="C524" s="226" t="s">
        <v>541</v>
      </c>
      <c r="D524" s="226" t="s">
        <v>188</v>
      </c>
      <c r="E524" s="227" t="s">
        <v>684</v>
      </c>
      <c r="F524" s="228" t="s">
        <v>685</v>
      </c>
      <c r="G524" s="229" t="s">
        <v>285</v>
      </c>
      <c r="H524" s="230">
        <v>0.11700000000000001</v>
      </c>
      <c r="I524" s="231"/>
      <c r="J524" s="232">
        <f>ROUND(I524*H524,2)</f>
        <v>0</v>
      </c>
      <c r="K524" s="228" t="s">
        <v>136</v>
      </c>
      <c r="L524" s="233"/>
      <c r="M524" s="234" t="s">
        <v>19</v>
      </c>
      <c r="N524" s="235" t="s">
        <v>45</v>
      </c>
      <c r="O524" s="65"/>
      <c r="P524" s="183">
        <f>O524*H524</f>
        <v>0</v>
      </c>
      <c r="Q524" s="183">
        <v>1</v>
      </c>
      <c r="R524" s="183">
        <f>Q524*H524</f>
        <v>0.11700000000000001</v>
      </c>
      <c r="S524" s="183">
        <v>0</v>
      </c>
      <c r="T524" s="184">
        <f>S524*H524</f>
        <v>0</v>
      </c>
      <c r="U524" s="35"/>
      <c r="V524" s="35"/>
      <c r="W524" s="35"/>
      <c r="X524" s="35"/>
      <c r="Y524" s="35"/>
      <c r="Z524" s="35"/>
      <c r="AA524" s="35"/>
      <c r="AB524" s="35"/>
      <c r="AC524" s="35"/>
      <c r="AD524" s="35"/>
      <c r="AE524" s="35"/>
      <c r="AR524" s="185" t="s">
        <v>187</v>
      </c>
      <c r="AT524" s="185" t="s">
        <v>188</v>
      </c>
      <c r="AU524" s="185" t="s">
        <v>84</v>
      </c>
      <c r="AY524" s="18" t="s">
        <v>130</v>
      </c>
      <c r="BE524" s="186">
        <f>IF(N524="základní",J524,0)</f>
        <v>0</v>
      </c>
      <c r="BF524" s="186">
        <f>IF(N524="snížená",J524,0)</f>
        <v>0</v>
      </c>
      <c r="BG524" s="186">
        <f>IF(N524="zákl. přenesená",J524,0)</f>
        <v>0</v>
      </c>
      <c r="BH524" s="186">
        <f>IF(N524="sníž. přenesená",J524,0)</f>
        <v>0</v>
      </c>
      <c r="BI524" s="186">
        <f>IF(N524="nulová",J524,0)</f>
        <v>0</v>
      </c>
      <c r="BJ524" s="18" t="s">
        <v>82</v>
      </c>
      <c r="BK524" s="186">
        <f>ROUND(I524*H524,2)</f>
        <v>0</v>
      </c>
      <c r="BL524" s="18" t="s">
        <v>137</v>
      </c>
      <c r="BM524" s="185" t="s">
        <v>686</v>
      </c>
    </row>
    <row r="525" spans="1:65" s="2" customFormat="1" ht="10">
      <c r="A525" s="35"/>
      <c r="B525" s="36"/>
      <c r="C525" s="37"/>
      <c r="D525" s="187" t="s">
        <v>138</v>
      </c>
      <c r="E525" s="37"/>
      <c r="F525" s="188" t="s">
        <v>685</v>
      </c>
      <c r="G525" s="37"/>
      <c r="H525" s="37"/>
      <c r="I525" s="189"/>
      <c r="J525" s="37"/>
      <c r="K525" s="37"/>
      <c r="L525" s="40"/>
      <c r="M525" s="190"/>
      <c r="N525" s="191"/>
      <c r="O525" s="65"/>
      <c r="P525" s="65"/>
      <c r="Q525" s="65"/>
      <c r="R525" s="65"/>
      <c r="S525" s="65"/>
      <c r="T525" s="66"/>
      <c r="U525" s="35"/>
      <c r="V525" s="35"/>
      <c r="W525" s="35"/>
      <c r="X525" s="35"/>
      <c r="Y525" s="35"/>
      <c r="Z525" s="35"/>
      <c r="AA525" s="35"/>
      <c r="AB525" s="35"/>
      <c r="AC525" s="35"/>
      <c r="AD525" s="35"/>
      <c r="AE525" s="35"/>
      <c r="AT525" s="18" t="s">
        <v>138</v>
      </c>
      <c r="AU525" s="18" t="s">
        <v>84</v>
      </c>
    </row>
    <row r="526" spans="1:65" s="14" customFormat="1" ht="10">
      <c r="B526" s="204"/>
      <c r="C526" s="205"/>
      <c r="D526" s="187" t="s">
        <v>142</v>
      </c>
      <c r="E526" s="206" t="s">
        <v>19</v>
      </c>
      <c r="F526" s="207" t="s">
        <v>687</v>
      </c>
      <c r="G526" s="205"/>
      <c r="H526" s="208">
        <v>0.11700000000000001</v>
      </c>
      <c r="I526" s="209"/>
      <c r="J526" s="205"/>
      <c r="K526" s="205"/>
      <c r="L526" s="210"/>
      <c r="M526" s="211"/>
      <c r="N526" s="212"/>
      <c r="O526" s="212"/>
      <c r="P526" s="212"/>
      <c r="Q526" s="212"/>
      <c r="R526" s="212"/>
      <c r="S526" s="212"/>
      <c r="T526" s="213"/>
      <c r="AT526" s="214" t="s">
        <v>142</v>
      </c>
      <c r="AU526" s="214" t="s">
        <v>84</v>
      </c>
      <c r="AV526" s="14" t="s">
        <v>84</v>
      </c>
      <c r="AW526" s="14" t="s">
        <v>35</v>
      </c>
      <c r="AX526" s="14" t="s">
        <v>82</v>
      </c>
      <c r="AY526" s="214" t="s">
        <v>130</v>
      </c>
    </row>
    <row r="527" spans="1:65" s="2" customFormat="1" ht="24.15" customHeight="1">
      <c r="A527" s="35"/>
      <c r="B527" s="36"/>
      <c r="C527" s="226" t="s">
        <v>688</v>
      </c>
      <c r="D527" s="226" t="s">
        <v>188</v>
      </c>
      <c r="E527" s="227" t="s">
        <v>689</v>
      </c>
      <c r="F527" s="228" t="s">
        <v>690</v>
      </c>
      <c r="G527" s="229" t="s">
        <v>285</v>
      </c>
      <c r="H527" s="230">
        <v>0.109</v>
      </c>
      <c r="I527" s="231"/>
      <c r="J527" s="232">
        <f>ROUND(I527*H527,2)</f>
        <v>0</v>
      </c>
      <c r="K527" s="228" t="s">
        <v>136</v>
      </c>
      <c r="L527" s="233"/>
      <c r="M527" s="234" t="s">
        <v>19</v>
      </c>
      <c r="N527" s="235" t="s">
        <v>45</v>
      </c>
      <c r="O527" s="65"/>
      <c r="P527" s="183">
        <f>O527*H527</f>
        <v>0</v>
      </c>
      <c r="Q527" s="183">
        <v>1</v>
      </c>
      <c r="R527" s="183">
        <f>Q527*H527</f>
        <v>0.109</v>
      </c>
      <c r="S527" s="183">
        <v>0</v>
      </c>
      <c r="T527" s="184">
        <f>S527*H527</f>
        <v>0</v>
      </c>
      <c r="U527" s="35"/>
      <c r="V527" s="35"/>
      <c r="W527" s="35"/>
      <c r="X527" s="35"/>
      <c r="Y527" s="35"/>
      <c r="Z527" s="35"/>
      <c r="AA527" s="35"/>
      <c r="AB527" s="35"/>
      <c r="AC527" s="35"/>
      <c r="AD527" s="35"/>
      <c r="AE527" s="35"/>
      <c r="AR527" s="185" t="s">
        <v>187</v>
      </c>
      <c r="AT527" s="185" t="s">
        <v>188</v>
      </c>
      <c r="AU527" s="185" t="s">
        <v>84</v>
      </c>
      <c r="AY527" s="18" t="s">
        <v>130</v>
      </c>
      <c r="BE527" s="186">
        <f>IF(N527="základní",J527,0)</f>
        <v>0</v>
      </c>
      <c r="BF527" s="186">
        <f>IF(N527="snížená",J527,0)</f>
        <v>0</v>
      </c>
      <c r="BG527" s="186">
        <f>IF(N527="zákl. přenesená",J527,0)</f>
        <v>0</v>
      </c>
      <c r="BH527" s="186">
        <f>IF(N527="sníž. přenesená",J527,0)</f>
        <v>0</v>
      </c>
      <c r="BI527" s="186">
        <f>IF(N527="nulová",J527,0)</f>
        <v>0</v>
      </c>
      <c r="BJ527" s="18" t="s">
        <v>82</v>
      </c>
      <c r="BK527" s="186">
        <f>ROUND(I527*H527,2)</f>
        <v>0</v>
      </c>
      <c r="BL527" s="18" t="s">
        <v>137</v>
      </c>
      <c r="BM527" s="185" t="s">
        <v>691</v>
      </c>
    </row>
    <row r="528" spans="1:65" s="2" customFormat="1" ht="10">
      <c r="A528" s="35"/>
      <c r="B528" s="36"/>
      <c r="C528" s="37"/>
      <c r="D528" s="187" t="s">
        <v>138</v>
      </c>
      <c r="E528" s="37"/>
      <c r="F528" s="188" t="s">
        <v>690</v>
      </c>
      <c r="G528" s="37"/>
      <c r="H528" s="37"/>
      <c r="I528" s="189"/>
      <c r="J528" s="37"/>
      <c r="K528" s="37"/>
      <c r="L528" s="40"/>
      <c r="M528" s="190"/>
      <c r="N528" s="191"/>
      <c r="O528" s="65"/>
      <c r="P528" s="65"/>
      <c r="Q528" s="65"/>
      <c r="R528" s="65"/>
      <c r="S528" s="65"/>
      <c r="T528" s="66"/>
      <c r="U528" s="35"/>
      <c r="V528" s="35"/>
      <c r="W528" s="35"/>
      <c r="X528" s="35"/>
      <c r="Y528" s="35"/>
      <c r="Z528" s="35"/>
      <c r="AA528" s="35"/>
      <c r="AB528" s="35"/>
      <c r="AC528" s="35"/>
      <c r="AD528" s="35"/>
      <c r="AE528" s="35"/>
      <c r="AT528" s="18" t="s">
        <v>138</v>
      </c>
      <c r="AU528" s="18" t="s">
        <v>84</v>
      </c>
    </row>
    <row r="529" spans="1:65" s="14" customFormat="1" ht="10">
      <c r="B529" s="204"/>
      <c r="C529" s="205"/>
      <c r="D529" s="187" t="s">
        <v>142</v>
      </c>
      <c r="E529" s="206" t="s">
        <v>19</v>
      </c>
      <c r="F529" s="207" t="s">
        <v>692</v>
      </c>
      <c r="G529" s="205"/>
      <c r="H529" s="208">
        <v>0.109</v>
      </c>
      <c r="I529" s="209"/>
      <c r="J529" s="205"/>
      <c r="K529" s="205"/>
      <c r="L529" s="210"/>
      <c r="M529" s="211"/>
      <c r="N529" s="212"/>
      <c r="O529" s="212"/>
      <c r="P529" s="212"/>
      <c r="Q529" s="212"/>
      <c r="R529" s="212"/>
      <c r="S529" s="212"/>
      <c r="T529" s="213"/>
      <c r="AT529" s="214" t="s">
        <v>142</v>
      </c>
      <c r="AU529" s="214" t="s">
        <v>84</v>
      </c>
      <c r="AV529" s="14" t="s">
        <v>84</v>
      </c>
      <c r="AW529" s="14" t="s">
        <v>35</v>
      </c>
      <c r="AX529" s="14" t="s">
        <v>82</v>
      </c>
      <c r="AY529" s="214" t="s">
        <v>130</v>
      </c>
    </row>
    <row r="530" spans="1:65" s="2" customFormat="1" ht="21.75" customHeight="1">
      <c r="A530" s="35"/>
      <c r="B530" s="36"/>
      <c r="C530" s="226" t="s">
        <v>693</v>
      </c>
      <c r="D530" s="226" t="s">
        <v>188</v>
      </c>
      <c r="E530" s="227" t="s">
        <v>694</v>
      </c>
      <c r="F530" s="228" t="s">
        <v>695</v>
      </c>
      <c r="G530" s="229" t="s">
        <v>285</v>
      </c>
      <c r="H530" s="230">
        <v>0.111</v>
      </c>
      <c r="I530" s="231"/>
      <c r="J530" s="232">
        <f>ROUND(I530*H530,2)</f>
        <v>0</v>
      </c>
      <c r="K530" s="228" t="s">
        <v>136</v>
      </c>
      <c r="L530" s="233"/>
      <c r="M530" s="234" t="s">
        <v>19</v>
      </c>
      <c r="N530" s="235" t="s">
        <v>45</v>
      </c>
      <c r="O530" s="65"/>
      <c r="P530" s="183">
        <f>O530*H530</f>
        <v>0</v>
      </c>
      <c r="Q530" s="183">
        <v>1</v>
      </c>
      <c r="R530" s="183">
        <f>Q530*H530</f>
        <v>0.111</v>
      </c>
      <c r="S530" s="183">
        <v>0</v>
      </c>
      <c r="T530" s="184">
        <f>S530*H530</f>
        <v>0</v>
      </c>
      <c r="U530" s="35"/>
      <c r="V530" s="35"/>
      <c r="W530" s="35"/>
      <c r="X530" s="35"/>
      <c r="Y530" s="35"/>
      <c r="Z530" s="35"/>
      <c r="AA530" s="35"/>
      <c r="AB530" s="35"/>
      <c r="AC530" s="35"/>
      <c r="AD530" s="35"/>
      <c r="AE530" s="35"/>
      <c r="AR530" s="185" t="s">
        <v>187</v>
      </c>
      <c r="AT530" s="185" t="s">
        <v>188</v>
      </c>
      <c r="AU530" s="185" t="s">
        <v>84</v>
      </c>
      <c r="AY530" s="18" t="s">
        <v>130</v>
      </c>
      <c r="BE530" s="186">
        <f>IF(N530="základní",J530,0)</f>
        <v>0</v>
      </c>
      <c r="BF530" s="186">
        <f>IF(N530="snížená",J530,0)</f>
        <v>0</v>
      </c>
      <c r="BG530" s="186">
        <f>IF(N530="zákl. přenesená",J530,0)</f>
        <v>0</v>
      </c>
      <c r="BH530" s="186">
        <f>IF(N530="sníž. přenesená",J530,0)</f>
        <v>0</v>
      </c>
      <c r="BI530" s="186">
        <f>IF(N530="nulová",J530,0)</f>
        <v>0</v>
      </c>
      <c r="BJ530" s="18" t="s">
        <v>82</v>
      </c>
      <c r="BK530" s="186">
        <f>ROUND(I530*H530,2)</f>
        <v>0</v>
      </c>
      <c r="BL530" s="18" t="s">
        <v>137</v>
      </c>
      <c r="BM530" s="185" t="s">
        <v>696</v>
      </c>
    </row>
    <row r="531" spans="1:65" s="2" customFormat="1" ht="10">
      <c r="A531" s="35"/>
      <c r="B531" s="36"/>
      <c r="C531" s="37"/>
      <c r="D531" s="187" t="s">
        <v>138</v>
      </c>
      <c r="E531" s="37"/>
      <c r="F531" s="188" t="s">
        <v>695</v>
      </c>
      <c r="G531" s="37"/>
      <c r="H531" s="37"/>
      <c r="I531" s="189"/>
      <c r="J531" s="37"/>
      <c r="K531" s="37"/>
      <c r="L531" s="40"/>
      <c r="M531" s="190"/>
      <c r="N531" s="191"/>
      <c r="O531" s="65"/>
      <c r="P531" s="65"/>
      <c r="Q531" s="65"/>
      <c r="R531" s="65"/>
      <c r="S531" s="65"/>
      <c r="T531" s="66"/>
      <c r="U531" s="35"/>
      <c r="V531" s="35"/>
      <c r="W531" s="35"/>
      <c r="X531" s="35"/>
      <c r="Y531" s="35"/>
      <c r="Z531" s="35"/>
      <c r="AA531" s="35"/>
      <c r="AB531" s="35"/>
      <c r="AC531" s="35"/>
      <c r="AD531" s="35"/>
      <c r="AE531" s="35"/>
      <c r="AT531" s="18" t="s">
        <v>138</v>
      </c>
      <c r="AU531" s="18" t="s">
        <v>84</v>
      </c>
    </row>
    <row r="532" spans="1:65" s="2" customFormat="1" ht="18">
      <c r="A532" s="35"/>
      <c r="B532" s="36"/>
      <c r="C532" s="37"/>
      <c r="D532" s="187" t="s">
        <v>512</v>
      </c>
      <c r="E532" s="37"/>
      <c r="F532" s="236" t="s">
        <v>697</v>
      </c>
      <c r="G532" s="37"/>
      <c r="H532" s="37"/>
      <c r="I532" s="189"/>
      <c r="J532" s="37"/>
      <c r="K532" s="37"/>
      <c r="L532" s="40"/>
      <c r="M532" s="190"/>
      <c r="N532" s="191"/>
      <c r="O532" s="65"/>
      <c r="P532" s="65"/>
      <c r="Q532" s="65"/>
      <c r="R532" s="65"/>
      <c r="S532" s="65"/>
      <c r="T532" s="66"/>
      <c r="U532" s="35"/>
      <c r="V532" s="35"/>
      <c r="W532" s="35"/>
      <c r="X532" s="35"/>
      <c r="Y532" s="35"/>
      <c r="Z532" s="35"/>
      <c r="AA532" s="35"/>
      <c r="AB532" s="35"/>
      <c r="AC532" s="35"/>
      <c r="AD532" s="35"/>
      <c r="AE532" s="35"/>
      <c r="AT532" s="18" t="s">
        <v>512</v>
      </c>
      <c r="AU532" s="18" t="s">
        <v>84</v>
      </c>
    </row>
    <row r="533" spans="1:65" s="14" customFormat="1" ht="10">
      <c r="B533" s="204"/>
      <c r="C533" s="205"/>
      <c r="D533" s="187" t="s">
        <v>142</v>
      </c>
      <c r="E533" s="206" t="s">
        <v>19</v>
      </c>
      <c r="F533" s="207" t="s">
        <v>698</v>
      </c>
      <c r="G533" s="205"/>
      <c r="H533" s="208">
        <v>0.111</v>
      </c>
      <c r="I533" s="209"/>
      <c r="J533" s="205"/>
      <c r="K533" s="205"/>
      <c r="L533" s="210"/>
      <c r="M533" s="211"/>
      <c r="N533" s="212"/>
      <c r="O533" s="212"/>
      <c r="P533" s="212"/>
      <c r="Q533" s="212"/>
      <c r="R533" s="212"/>
      <c r="S533" s="212"/>
      <c r="T533" s="213"/>
      <c r="AT533" s="214" t="s">
        <v>142</v>
      </c>
      <c r="AU533" s="214" t="s">
        <v>84</v>
      </c>
      <c r="AV533" s="14" t="s">
        <v>84</v>
      </c>
      <c r="AW533" s="14" t="s">
        <v>35</v>
      </c>
      <c r="AX533" s="14" t="s">
        <v>82</v>
      </c>
      <c r="AY533" s="214" t="s">
        <v>130</v>
      </c>
    </row>
    <row r="534" spans="1:65" s="2" customFormat="1" ht="16.5" customHeight="1">
      <c r="A534" s="35"/>
      <c r="B534" s="36"/>
      <c r="C534" s="226" t="s">
        <v>699</v>
      </c>
      <c r="D534" s="226" t="s">
        <v>188</v>
      </c>
      <c r="E534" s="227" t="s">
        <v>700</v>
      </c>
      <c r="F534" s="228" t="s">
        <v>701</v>
      </c>
      <c r="G534" s="229" t="s">
        <v>471</v>
      </c>
      <c r="H534" s="230">
        <v>56</v>
      </c>
      <c r="I534" s="231"/>
      <c r="J534" s="232">
        <f>ROUND(I534*H534,2)</f>
        <v>0</v>
      </c>
      <c r="K534" s="228" t="s">
        <v>421</v>
      </c>
      <c r="L534" s="233"/>
      <c r="M534" s="234" t="s">
        <v>19</v>
      </c>
      <c r="N534" s="235" t="s">
        <v>45</v>
      </c>
      <c r="O534" s="65"/>
      <c r="P534" s="183">
        <f>O534*H534</f>
        <v>0</v>
      </c>
      <c r="Q534" s="183">
        <v>2.0000000000000002E-5</v>
      </c>
      <c r="R534" s="183">
        <f>Q534*H534</f>
        <v>1.1200000000000001E-3</v>
      </c>
      <c r="S534" s="183">
        <v>0</v>
      </c>
      <c r="T534" s="184">
        <f>S534*H534</f>
        <v>0</v>
      </c>
      <c r="U534" s="35"/>
      <c r="V534" s="35"/>
      <c r="W534" s="35"/>
      <c r="X534" s="35"/>
      <c r="Y534" s="35"/>
      <c r="Z534" s="35"/>
      <c r="AA534" s="35"/>
      <c r="AB534" s="35"/>
      <c r="AC534" s="35"/>
      <c r="AD534" s="35"/>
      <c r="AE534" s="35"/>
      <c r="AR534" s="185" t="s">
        <v>187</v>
      </c>
      <c r="AT534" s="185" t="s">
        <v>188</v>
      </c>
      <c r="AU534" s="185" t="s">
        <v>84</v>
      </c>
      <c r="AY534" s="18" t="s">
        <v>130</v>
      </c>
      <c r="BE534" s="186">
        <f>IF(N534="základní",J534,0)</f>
        <v>0</v>
      </c>
      <c r="BF534" s="186">
        <f>IF(N534="snížená",J534,0)</f>
        <v>0</v>
      </c>
      <c r="BG534" s="186">
        <f>IF(N534="zákl. přenesená",J534,0)</f>
        <v>0</v>
      </c>
      <c r="BH534" s="186">
        <f>IF(N534="sníž. přenesená",J534,0)</f>
        <v>0</v>
      </c>
      <c r="BI534" s="186">
        <f>IF(N534="nulová",J534,0)</f>
        <v>0</v>
      </c>
      <c r="BJ534" s="18" t="s">
        <v>82</v>
      </c>
      <c r="BK534" s="186">
        <f>ROUND(I534*H534,2)</f>
        <v>0</v>
      </c>
      <c r="BL534" s="18" t="s">
        <v>137</v>
      </c>
      <c r="BM534" s="185" t="s">
        <v>702</v>
      </c>
    </row>
    <row r="535" spans="1:65" s="2" customFormat="1" ht="10">
      <c r="A535" s="35"/>
      <c r="B535" s="36"/>
      <c r="C535" s="37"/>
      <c r="D535" s="187" t="s">
        <v>138</v>
      </c>
      <c r="E535" s="37"/>
      <c r="F535" s="188" t="s">
        <v>701</v>
      </c>
      <c r="G535" s="37"/>
      <c r="H535" s="37"/>
      <c r="I535" s="189"/>
      <c r="J535" s="37"/>
      <c r="K535" s="37"/>
      <c r="L535" s="40"/>
      <c r="M535" s="190"/>
      <c r="N535" s="191"/>
      <c r="O535" s="65"/>
      <c r="P535" s="65"/>
      <c r="Q535" s="65"/>
      <c r="R535" s="65"/>
      <c r="S535" s="65"/>
      <c r="T535" s="66"/>
      <c r="U535" s="35"/>
      <c r="V535" s="35"/>
      <c r="W535" s="35"/>
      <c r="X535" s="35"/>
      <c r="Y535" s="35"/>
      <c r="Z535" s="35"/>
      <c r="AA535" s="35"/>
      <c r="AB535" s="35"/>
      <c r="AC535" s="35"/>
      <c r="AD535" s="35"/>
      <c r="AE535" s="35"/>
      <c r="AT535" s="18" t="s">
        <v>138</v>
      </c>
      <c r="AU535" s="18" t="s">
        <v>84</v>
      </c>
    </row>
    <row r="536" spans="1:65" s="14" customFormat="1" ht="10">
      <c r="B536" s="204"/>
      <c r="C536" s="205"/>
      <c r="D536" s="187" t="s">
        <v>142</v>
      </c>
      <c r="E536" s="206" t="s">
        <v>19</v>
      </c>
      <c r="F536" s="207" t="s">
        <v>703</v>
      </c>
      <c r="G536" s="205"/>
      <c r="H536" s="208">
        <v>24</v>
      </c>
      <c r="I536" s="209"/>
      <c r="J536" s="205"/>
      <c r="K536" s="205"/>
      <c r="L536" s="210"/>
      <c r="M536" s="211"/>
      <c r="N536" s="212"/>
      <c r="O536" s="212"/>
      <c r="P536" s="212"/>
      <c r="Q536" s="212"/>
      <c r="R536" s="212"/>
      <c r="S536" s="212"/>
      <c r="T536" s="213"/>
      <c r="AT536" s="214" t="s">
        <v>142</v>
      </c>
      <c r="AU536" s="214" t="s">
        <v>84</v>
      </c>
      <c r="AV536" s="14" t="s">
        <v>84</v>
      </c>
      <c r="AW536" s="14" t="s">
        <v>35</v>
      </c>
      <c r="AX536" s="14" t="s">
        <v>74</v>
      </c>
      <c r="AY536" s="214" t="s">
        <v>130</v>
      </c>
    </row>
    <row r="537" spans="1:65" s="14" customFormat="1" ht="10">
      <c r="B537" s="204"/>
      <c r="C537" s="205"/>
      <c r="D537" s="187" t="s">
        <v>142</v>
      </c>
      <c r="E537" s="206" t="s">
        <v>19</v>
      </c>
      <c r="F537" s="207" t="s">
        <v>704</v>
      </c>
      <c r="G537" s="205"/>
      <c r="H537" s="208">
        <v>32</v>
      </c>
      <c r="I537" s="209"/>
      <c r="J537" s="205"/>
      <c r="K537" s="205"/>
      <c r="L537" s="210"/>
      <c r="M537" s="211"/>
      <c r="N537" s="212"/>
      <c r="O537" s="212"/>
      <c r="P537" s="212"/>
      <c r="Q537" s="212"/>
      <c r="R537" s="212"/>
      <c r="S537" s="212"/>
      <c r="T537" s="213"/>
      <c r="AT537" s="214" t="s">
        <v>142</v>
      </c>
      <c r="AU537" s="214" t="s">
        <v>84</v>
      </c>
      <c r="AV537" s="14" t="s">
        <v>84</v>
      </c>
      <c r="AW537" s="14" t="s">
        <v>35</v>
      </c>
      <c r="AX537" s="14" t="s">
        <v>74</v>
      </c>
      <c r="AY537" s="214" t="s">
        <v>130</v>
      </c>
    </row>
    <row r="538" spans="1:65" s="15" customFormat="1" ht="10">
      <c r="B538" s="215"/>
      <c r="C538" s="216"/>
      <c r="D538" s="187" t="s">
        <v>142</v>
      </c>
      <c r="E538" s="217" t="s">
        <v>19</v>
      </c>
      <c r="F538" s="218" t="s">
        <v>145</v>
      </c>
      <c r="G538" s="216"/>
      <c r="H538" s="219">
        <v>56</v>
      </c>
      <c r="I538" s="220"/>
      <c r="J538" s="216"/>
      <c r="K538" s="216"/>
      <c r="L538" s="221"/>
      <c r="M538" s="222"/>
      <c r="N538" s="223"/>
      <c r="O538" s="223"/>
      <c r="P538" s="223"/>
      <c r="Q538" s="223"/>
      <c r="R538" s="223"/>
      <c r="S538" s="223"/>
      <c r="T538" s="224"/>
      <c r="AT538" s="225" t="s">
        <v>142</v>
      </c>
      <c r="AU538" s="225" t="s">
        <v>84</v>
      </c>
      <c r="AV538" s="15" t="s">
        <v>137</v>
      </c>
      <c r="AW538" s="15" t="s">
        <v>35</v>
      </c>
      <c r="AX538" s="15" t="s">
        <v>82</v>
      </c>
      <c r="AY538" s="225" t="s">
        <v>130</v>
      </c>
    </row>
    <row r="539" spans="1:65" s="2" customFormat="1" ht="24.15" customHeight="1">
      <c r="A539" s="35"/>
      <c r="B539" s="36"/>
      <c r="C539" s="226" t="s">
        <v>705</v>
      </c>
      <c r="D539" s="226" t="s">
        <v>188</v>
      </c>
      <c r="E539" s="227" t="s">
        <v>706</v>
      </c>
      <c r="F539" s="228" t="s">
        <v>707</v>
      </c>
      <c r="G539" s="229" t="s">
        <v>708</v>
      </c>
      <c r="H539" s="230">
        <v>0.112</v>
      </c>
      <c r="I539" s="231"/>
      <c r="J539" s="232">
        <f>ROUND(I539*H539,2)</f>
        <v>0</v>
      </c>
      <c r="K539" s="228" t="s">
        <v>136</v>
      </c>
      <c r="L539" s="233"/>
      <c r="M539" s="234" t="s">
        <v>19</v>
      </c>
      <c r="N539" s="235" t="s">
        <v>45</v>
      </c>
      <c r="O539" s="65"/>
      <c r="P539" s="183">
        <f>O539*H539</f>
        <v>0</v>
      </c>
      <c r="Q539" s="183">
        <v>0</v>
      </c>
      <c r="R539" s="183">
        <f>Q539*H539</f>
        <v>0</v>
      </c>
      <c r="S539" s="183">
        <v>0</v>
      </c>
      <c r="T539" s="184">
        <f>S539*H539</f>
        <v>0</v>
      </c>
      <c r="U539" s="35"/>
      <c r="V539" s="35"/>
      <c r="W539" s="35"/>
      <c r="X539" s="35"/>
      <c r="Y539" s="35"/>
      <c r="Z539" s="35"/>
      <c r="AA539" s="35"/>
      <c r="AB539" s="35"/>
      <c r="AC539" s="35"/>
      <c r="AD539" s="35"/>
      <c r="AE539" s="35"/>
      <c r="AR539" s="185" t="s">
        <v>187</v>
      </c>
      <c r="AT539" s="185" t="s">
        <v>188</v>
      </c>
      <c r="AU539" s="185" t="s">
        <v>84</v>
      </c>
      <c r="AY539" s="18" t="s">
        <v>130</v>
      </c>
      <c r="BE539" s="186">
        <f>IF(N539="základní",J539,0)</f>
        <v>0</v>
      </c>
      <c r="BF539" s="186">
        <f>IF(N539="snížená",J539,0)</f>
        <v>0</v>
      </c>
      <c r="BG539" s="186">
        <f>IF(N539="zákl. přenesená",J539,0)</f>
        <v>0</v>
      </c>
      <c r="BH539" s="186">
        <f>IF(N539="sníž. přenesená",J539,0)</f>
        <v>0</v>
      </c>
      <c r="BI539" s="186">
        <f>IF(N539="nulová",J539,0)</f>
        <v>0</v>
      </c>
      <c r="BJ539" s="18" t="s">
        <v>82</v>
      </c>
      <c r="BK539" s="186">
        <f>ROUND(I539*H539,2)</f>
        <v>0</v>
      </c>
      <c r="BL539" s="18" t="s">
        <v>137</v>
      </c>
      <c r="BM539" s="185" t="s">
        <v>709</v>
      </c>
    </row>
    <row r="540" spans="1:65" s="2" customFormat="1" ht="10">
      <c r="A540" s="35"/>
      <c r="B540" s="36"/>
      <c r="C540" s="37"/>
      <c r="D540" s="187" t="s">
        <v>138</v>
      </c>
      <c r="E540" s="37"/>
      <c r="F540" s="188" t="s">
        <v>707</v>
      </c>
      <c r="G540" s="37"/>
      <c r="H540" s="37"/>
      <c r="I540" s="189"/>
      <c r="J540" s="37"/>
      <c r="K540" s="37"/>
      <c r="L540" s="40"/>
      <c r="M540" s="190"/>
      <c r="N540" s="191"/>
      <c r="O540" s="65"/>
      <c r="P540" s="65"/>
      <c r="Q540" s="65"/>
      <c r="R540" s="65"/>
      <c r="S540" s="65"/>
      <c r="T540" s="66"/>
      <c r="U540" s="35"/>
      <c r="V540" s="35"/>
      <c r="W540" s="35"/>
      <c r="X540" s="35"/>
      <c r="Y540" s="35"/>
      <c r="Z540" s="35"/>
      <c r="AA540" s="35"/>
      <c r="AB540" s="35"/>
      <c r="AC540" s="35"/>
      <c r="AD540" s="35"/>
      <c r="AE540" s="35"/>
      <c r="AT540" s="18" t="s">
        <v>138</v>
      </c>
      <c r="AU540" s="18" t="s">
        <v>84</v>
      </c>
    </row>
    <row r="541" spans="1:65" s="13" customFormat="1" ht="10">
      <c r="B541" s="194"/>
      <c r="C541" s="195"/>
      <c r="D541" s="187" t="s">
        <v>142</v>
      </c>
      <c r="E541" s="196" t="s">
        <v>19</v>
      </c>
      <c r="F541" s="197" t="s">
        <v>710</v>
      </c>
      <c r="G541" s="195"/>
      <c r="H541" s="196" t="s">
        <v>19</v>
      </c>
      <c r="I541" s="198"/>
      <c r="J541" s="195"/>
      <c r="K541" s="195"/>
      <c r="L541" s="199"/>
      <c r="M541" s="200"/>
      <c r="N541" s="201"/>
      <c r="O541" s="201"/>
      <c r="P541" s="201"/>
      <c r="Q541" s="201"/>
      <c r="R541" s="201"/>
      <c r="S541" s="201"/>
      <c r="T541" s="202"/>
      <c r="AT541" s="203" t="s">
        <v>142</v>
      </c>
      <c r="AU541" s="203" t="s">
        <v>84</v>
      </c>
      <c r="AV541" s="13" t="s">
        <v>82</v>
      </c>
      <c r="AW541" s="13" t="s">
        <v>35</v>
      </c>
      <c r="AX541" s="13" t="s">
        <v>74</v>
      </c>
      <c r="AY541" s="203" t="s">
        <v>130</v>
      </c>
    </row>
    <row r="542" spans="1:65" s="14" customFormat="1" ht="10">
      <c r="B542" s="204"/>
      <c r="C542" s="205"/>
      <c r="D542" s="187" t="s">
        <v>142</v>
      </c>
      <c r="E542" s="206" t="s">
        <v>19</v>
      </c>
      <c r="F542" s="207" t="s">
        <v>711</v>
      </c>
      <c r="G542" s="205"/>
      <c r="H542" s="208">
        <v>2.4E-2</v>
      </c>
      <c r="I542" s="209"/>
      <c r="J542" s="205"/>
      <c r="K542" s="205"/>
      <c r="L542" s="210"/>
      <c r="M542" s="211"/>
      <c r="N542" s="212"/>
      <c r="O542" s="212"/>
      <c r="P542" s="212"/>
      <c r="Q542" s="212"/>
      <c r="R542" s="212"/>
      <c r="S542" s="212"/>
      <c r="T542" s="213"/>
      <c r="AT542" s="214" t="s">
        <v>142</v>
      </c>
      <c r="AU542" s="214" t="s">
        <v>84</v>
      </c>
      <c r="AV542" s="14" t="s">
        <v>84</v>
      </c>
      <c r="AW542" s="14" t="s">
        <v>35</v>
      </c>
      <c r="AX542" s="14" t="s">
        <v>74</v>
      </c>
      <c r="AY542" s="214" t="s">
        <v>130</v>
      </c>
    </row>
    <row r="543" spans="1:65" s="14" customFormat="1" ht="10">
      <c r="B543" s="204"/>
      <c r="C543" s="205"/>
      <c r="D543" s="187" t="s">
        <v>142</v>
      </c>
      <c r="E543" s="206" t="s">
        <v>19</v>
      </c>
      <c r="F543" s="207" t="s">
        <v>712</v>
      </c>
      <c r="G543" s="205"/>
      <c r="H543" s="208">
        <v>2.4E-2</v>
      </c>
      <c r="I543" s="209"/>
      <c r="J543" s="205"/>
      <c r="K543" s="205"/>
      <c r="L543" s="210"/>
      <c r="M543" s="211"/>
      <c r="N543" s="212"/>
      <c r="O543" s="212"/>
      <c r="P543" s="212"/>
      <c r="Q543" s="212"/>
      <c r="R543" s="212"/>
      <c r="S543" s="212"/>
      <c r="T543" s="213"/>
      <c r="AT543" s="214" t="s">
        <v>142</v>
      </c>
      <c r="AU543" s="214" t="s">
        <v>84</v>
      </c>
      <c r="AV543" s="14" t="s">
        <v>84</v>
      </c>
      <c r="AW543" s="14" t="s">
        <v>35</v>
      </c>
      <c r="AX543" s="14" t="s">
        <v>74</v>
      </c>
      <c r="AY543" s="214" t="s">
        <v>130</v>
      </c>
    </row>
    <row r="544" spans="1:65" s="13" customFormat="1" ht="10">
      <c r="B544" s="194"/>
      <c r="C544" s="195"/>
      <c r="D544" s="187" t="s">
        <v>142</v>
      </c>
      <c r="E544" s="196" t="s">
        <v>19</v>
      </c>
      <c r="F544" s="197" t="s">
        <v>713</v>
      </c>
      <c r="G544" s="195"/>
      <c r="H544" s="196" t="s">
        <v>19</v>
      </c>
      <c r="I544" s="198"/>
      <c r="J544" s="195"/>
      <c r="K544" s="195"/>
      <c r="L544" s="199"/>
      <c r="M544" s="200"/>
      <c r="N544" s="201"/>
      <c r="O544" s="201"/>
      <c r="P544" s="201"/>
      <c r="Q544" s="201"/>
      <c r="R544" s="201"/>
      <c r="S544" s="201"/>
      <c r="T544" s="202"/>
      <c r="AT544" s="203" t="s">
        <v>142</v>
      </c>
      <c r="AU544" s="203" t="s">
        <v>84</v>
      </c>
      <c r="AV544" s="13" t="s">
        <v>82</v>
      </c>
      <c r="AW544" s="13" t="s">
        <v>35</v>
      </c>
      <c r="AX544" s="13" t="s">
        <v>74</v>
      </c>
      <c r="AY544" s="203" t="s">
        <v>130</v>
      </c>
    </row>
    <row r="545" spans="1:65" s="14" customFormat="1" ht="10">
      <c r="B545" s="204"/>
      <c r="C545" s="205"/>
      <c r="D545" s="187" t="s">
        <v>142</v>
      </c>
      <c r="E545" s="206" t="s">
        <v>19</v>
      </c>
      <c r="F545" s="207" t="s">
        <v>714</v>
      </c>
      <c r="G545" s="205"/>
      <c r="H545" s="208">
        <v>3.2000000000000001E-2</v>
      </c>
      <c r="I545" s="209"/>
      <c r="J545" s="205"/>
      <c r="K545" s="205"/>
      <c r="L545" s="210"/>
      <c r="M545" s="211"/>
      <c r="N545" s="212"/>
      <c r="O545" s="212"/>
      <c r="P545" s="212"/>
      <c r="Q545" s="212"/>
      <c r="R545" s="212"/>
      <c r="S545" s="212"/>
      <c r="T545" s="213"/>
      <c r="AT545" s="214" t="s">
        <v>142</v>
      </c>
      <c r="AU545" s="214" t="s">
        <v>84</v>
      </c>
      <c r="AV545" s="14" t="s">
        <v>84</v>
      </c>
      <c r="AW545" s="14" t="s">
        <v>35</v>
      </c>
      <c r="AX545" s="14" t="s">
        <v>74</v>
      </c>
      <c r="AY545" s="214" t="s">
        <v>130</v>
      </c>
    </row>
    <row r="546" spans="1:65" s="14" customFormat="1" ht="10">
      <c r="B546" s="204"/>
      <c r="C546" s="205"/>
      <c r="D546" s="187" t="s">
        <v>142</v>
      </c>
      <c r="E546" s="206" t="s">
        <v>19</v>
      </c>
      <c r="F546" s="207" t="s">
        <v>715</v>
      </c>
      <c r="G546" s="205"/>
      <c r="H546" s="208">
        <v>3.2000000000000001E-2</v>
      </c>
      <c r="I546" s="209"/>
      <c r="J546" s="205"/>
      <c r="K546" s="205"/>
      <c r="L546" s="210"/>
      <c r="M546" s="211"/>
      <c r="N546" s="212"/>
      <c r="O546" s="212"/>
      <c r="P546" s="212"/>
      <c r="Q546" s="212"/>
      <c r="R546" s="212"/>
      <c r="S546" s="212"/>
      <c r="T546" s="213"/>
      <c r="AT546" s="214" t="s">
        <v>142</v>
      </c>
      <c r="AU546" s="214" t="s">
        <v>84</v>
      </c>
      <c r="AV546" s="14" t="s">
        <v>84</v>
      </c>
      <c r="AW546" s="14" t="s">
        <v>35</v>
      </c>
      <c r="AX546" s="14" t="s">
        <v>74</v>
      </c>
      <c r="AY546" s="214" t="s">
        <v>130</v>
      </c>
    </row>
    <row r="547" spans="1:65" s="15" customFormat="1" ht="10">
      <c r="B547" s="215"/>
      <c r="C547" s="216"/>
      <c r="D547" s="187" t="s">
        <v>142</v>
      </c>
      <c r="E547" s="217" t="s">
        <v>19</v>
      </c>
      <c r="F547" s="218" t="s">
        <v>145</v>
      </c>
      <c r="G547" s="216"/>
      <c r="H547" s="219">
        <v>0.112</v>
      </c>
      <c r="I547" s="220"/>
      <c r="J547" s="216"/>
      <c r="K547" s="216"/>
      <c r="L547" s="221"/>
      <c r="M547" s="222"/>
      <c r="N547" s="223"/>
      <c r="O547" s="223"/>
      <c r="P547" s="223"/>
      <c r="Q547" s="223"/>
      <c r="R547" s="223"/>
      <c r="S547" s="223"/>
      <c r="T547" s="224"/>
      <c r="AT547" s="225" t="s">
        <v>142</v>
      </c>
      <c r="AU547" s="225" t="s">
        <v>84</v>
      </c>
      <c r="AV547" s="15" t="s">
        <v>137</v>
      </c>
      <c r="AW547" s="15" t="s">
        <v>35</v>
      </c>
      <c r="AX547" s="15" t="s">
        <v>82</v>
      </c>
      <c r="AY547" s="225" t="s">
        <v>130</v>
      </c>
    </row>
    <row r="548" spans="1:65" s="2" customFormat="1" ht="24.15" customHeight="1">
      <c r="A548" s="35"/>
      <c r="B548" s="36"/>
      <c r="C548" s="226" t="s">
        <v>716</v>
      </c>
      <c r="D548" s="226" t="s">
        <v>188</v>
      </c>
      <c r="E548" s="227" t="s">
        <v>717</v>
      </c>
      <c r="F548" s="228" t="s">
        <v>718</v>
      </c>
      <c r="G548" s="229" t="s">
        <v>708</v>
      </c>
      <c r="H548" s="230">
        <v>0.56000000000000005</v>
      </c>
      <c r="I548" s="231"/>
      <c r="J548" s="232">
        <f>ROUND(I548*H548,2)</f>
        <v>0</v>
      </c>
      <c r="K548" s="228" t="s">
        <v>136</v>
      </c>
      <c r="L548" s="233"/>
      <c r="M548" s="234" t="s">
        <v>19</v>
      </c>
      <c r="N548" s="235" t="s">
        <v>45</v>
      </c>
      <c r="O548" s="65"/>
      <c r="P548" s="183">
        <f>O548*H548</f>
        <v>0</v>
      </c>
      <c r="Q548" s="183">
        <v>1.1299999999999999E-3</v>
      </c>
      <c r="R548" s="183">
        <f>Q548*H548</f>
        <v>6.3279999999999999E-4</v>
      </c>
      <c r="S548" s="183">
        <v>0</v>
      </c>
      <c r="T548" s="184">
        <f>S548*H548</f>
        <v>0</v>
      </c>
      <c r="U548" s="35"/>
      <c r="V548" s="35"/>
      <c r="W548" s="35"/>
      <c r="X548" s="35"/>
      <c r="Y548" s="35"/>
      <c r="Z548" s="35"/>
      <c r="AA548" s="35"/>
      <c r="AB548" s="35"/>
      <c r="AC548" s="35"/>
      <c r="AD548" s="35"/>
      <c r="AE548" s="35"/>
      <c r="AR548" s="185" t="s">
        <v>187</v>
      </c>
      <c r="AT548" s="185" t="s">
        <v>188</v>
      </c>
      <c r="AU548" s="185" t="s">
        <v>84</v>
      </c>
      <c r="AY548" s="18" t="s">
        <v>130</v>
      </c>
      <c r="BE548" s="186">
        <f>IF(N548="základní",J548,0)</f>
        <v>0</v>
      </c>
      <c r="BF548" s="186">
        <f>IF(N548="snížená",J548,0)</f>
        <v>0</v>
      </c>
      <c r="BG548" s="186">
        <f>IF(N548="zákl. přenesená",J548,0)</f>
        <v>0</v>
      </c>
      <c r="BH548" s="186">
        <f>IF(N548="sníž. přenesená",J548,0)</f>
        <v>0</v>
      </c>
      <c r="BI548" s="186">
        <f>IF(N548="nulová",J548,0)</f>
        <v>0</v>
      </c>
      <c r="BJ548" s="18" t="s">
        <v>82</v>
      </c>
      <c r="BK548" s="186">
        <f>ROUND(I548*H548,2)</f>
        <v>0</v>
      </c>
      <c r="BL548" s="18" t="s">
        <v>137</v>
      </c>
      <c r="BM548" s="185" t="s">
        <v>719</v>
      </c>
    </row>
    <row r="549" spans="1:65" s="2" customFormat="1" ht="10">
      <c r="A549" s="35"/>
      <c r="B549" s="36"/>
      <c r="C549" s="37"/>
      <c r="D549" s="187" t="s">
        <v>138</v>
      </c>
      <c r="E549" s="37"/>
      <c r="F549" s="188" t="s">
        <v>718</v>
      </c>
      <c r="G549" s="37"/>
      <c r="H549" s="37"/>
      <c r="I549" s="189"/>
      <c r="J549" s="37"/>
      <c r="K549" s="37"/>
      <c r="L549" s="40"/>
      <c r="M549" s="190"/>
      <c r="N549" s="191"/>
      <c r="O549" s="65"/>
      <c r="P549" s="65"/>
      <c r="Q549" s="65"/>
      <c r="R549" s="65"/>
      <c r="S549" s="65"/>
      <c r="T549" s="66"/>
      <c r="U549" s="35"/>
      <c r="V549" s="35"/>
      <c r="W549" s="35"/>
      <c r="X549" s="35"/>
      <c r="Y549" s="35"/>
      <c r="Z549" s="35"/>
      <c r="AA549" s="35"/>
      <c r="AB549" s="35"/>
      <c r="AC549" s="35"/>
      <c r="AD549" s="35"/>
      <c r="AE549" s="35"/>
      <c r="AT549" s="18" t="s">
        <v>138</v>
      </c>
      <c r="AU549" s="18" t="s">
        <v>84</v>
      </c>
    </row>
    <row r="550" spans="1:65" s="2" customFormat="1" ht="24.15" customHeight="1">
      <c r="A550" s="35"/>
      <c r="B550" s="36"/>
      <c r="C550" s="174" t="s">
        <v>584</v>
      </c>
      <c r="D550" s="174" t="s">
        <v>132</v>
      </c>
      <c r="E550" s="175" t="s">
        <v>720</v>
      </c>
      <c r="F550" s="176" t="s">
        <v>721</v>
      </c>
      <c r="G550" s="177" t="s">
        <v>135</v>
      </c>
      <c r="H550" s="178">
        <v>148.5</v>
      </c>
      <c r="I550" s="179"/>
      <c r="J550" s="180">
        <f>ROUND(I550*H550,2)</f>
        <v>0</v>
      </c>
      <c r="K550" s="176" t="s">
        <v>136</v>
      </c>
      <c r="L550" s="40"/>
      <c r="M550" s="181" t="s">
        <v>19</v>
      </c>
      <c r="N550" s="182" t="s">
        <v>45</v>
      </c>
      <c r="O550" s="65"/>
      <c r="P550" s="183">
        <f>O550*H550</f>
        <v>0</v>
      </c>
      <c r="Q550" s="183">
        <v>6.8749999999999996E-4</v>
      </c>
      <c r="R550" s="183">
        <f>Q550*H550</f>
        <v>0.10209375</v>
      </c>
      <c r="S550" s="183">
        <v>0</v>
      </c>
      <c r="T550" s="184">
        <f>S550*H550</f>
        <v>0</v>
      </c>
      <c r="U550" s="35"/>
      <c r="V550" s="35"/>
      <c r="W550" s="35"/>
      <c r="X550" s="35"/>
      <c r="Y550" s="35"/>
      <c r="Z550" s="35"/>
      <c r="AA550" s="35"/>
      <c r="AB550" s="35"/>
      <c r="AC550" s="35"/>
      <c r="AD550" s="35"/>
      <c r="AE550" s="35"/>
      <c r="AR550" s="185" t="s">
        <v>137</v>
      </c>
      <c r="AT550" s="185" t="s">
        <v>132</v>
      </c>
      <c r="AU550" s="185" t="s">
        <v>84</v>
      </c>
      <c r="AY550" s="18" t="s">
        <v>130</v>
      </c>
      <c r="BE550" s="186">
        <f>IF(N550="základní",J550,0)</f>
        <v>0</v>
      </c>
      <c r="BF550" s="186">
        <f>IF(N550="snížená",J550,0)</f>
        <v>0</v>
      </c>
      <c r="BG550" s="186">
        <f>IF(N550="zákl. přenesená",J550,0)</f>
        <v>0</v>
      </c>
      <c r="BH550" s="186">
        <f>IF(N550="sníž. přenesená",J550,0)</f>
        <v>0</v>
      </c>
      <c r="BI550" s="186">
        <f>IF(N550="nulová",J550,0)</f>
        <v>0</v>
      </c>
      <c r="BJ550" s="18" t="s">
        <v>82</v>
      </c>
      <c r="BK550" s="186">
        <f>ROUND(I550*H550,2)</f>
        <v>0</v>
      </c>
      <c r="BL550" s="18" t="s">
        <v>137</v>
      </c>
      <c r="BM550" s="185" t="s">
        <v>722</v>
      </c>
    </row>
    <row r="551" spans="1:65" s="2" customFormat="1" ht="18">
      <c r="A551" s="35"/>
      <c r="B551" s="36"/>
      <c r="C551" s="37"/>
      <c r="D551" s="187" t="s">
        <v>138</v>
      </c>
      <c r="E551" s="37"/>
      <c r="F551" s="188" t="s">
        <v>723</v>
      </c>
      <c r="G551" s="37"/>
      <c r="H551" s="37"/>
      <c r="I551" s="189"/>
      <c r="J551" s="37"/>
      <c r="K551" s="37"/>
      <c r="L551" s="40"/>
      <c r="M551" s="190"/>
      <c r="N551" s="191"/>
      <c r="O551" s="65"/>
      <c r="P551" s="65"/>
      <c r="Q551" s="65"/>
      <c r="R551" s="65"/>
      <c r="S551" s="65"/>
      <c r="T551" s="66"/>
      <c r="U551" s="35"/>
      <c r="V551" s="35"/>
      <c r="W551" s="35"/>
      <c r="X551" s="35"/>
      <c r="Y551" s="35"/>
      <c r="Z551" s="35"/>
      <c r="AA551" s="35"/>
      <c r="AB551" s="35"/>
      <c r="AC551" s="35"/>
      <c r="AD551" s="35"/>
      <c r="AE551" s="35"/>
      <c r="AT551" s="18" t="s">
        <v>138</v>
      </c>
      <c r="AU551" s="18" t="s">
        <v>84</v>
      </c>
    </row>
    <row r="552" spans="1:65" s="2" customFormat="1" ht="10">
      <c r="A552" s="35"/>
      <c r="B552" s="36"/>
      <c r="C552" s="37"/>
      <c r="D552" s="192" t="s">
        <v>140</v>
      </c>
      <c r="E552" s="37"/>
      <c r="F552" s="193" t="s">
        <v>724</v>
      </c>
      <c r="G552" s="37"/>
      <c r="H552" s="37"/>
      <c r="I552" s="189"/>
      <c r="J552" s="37"/>
      <c r="K552" s="37"/>
      <c r="L552" s="40"/>
      <c r="M552" s="190"/>
      <c r="N552" s="191"/>
      <c r="O552" s="65"/>
      <c r="P552" s="65"/>
      <c r="Q552" s="65"/>
      <c r="R552" s="65"/>
      <c r="S552" s="65"/>
      <c r="T552" s="66"/>
      <c r="U552" s="35"/>
      <c r="V552" s="35"/>
      <c r="W552" s="35"/>
      <c r="X552" s="35"/>
      <c r="Y552" s="35"/>
      <c r="Z552" s="35"/>
      <c r="AA552" s="35"/>
      <c r="AB552" s="35"/>
      <c r="AC552" s="35"/>
      <c r="AD552" s="35"/>
      <c r="AE552" s="35"/>
      <c r="AT552" s="18" t="s">
        <v>140</v>
      </c>
      <c r="AU552" s="18" t="s">
        <v>84</v>
      </c>
    </row>
    <row r="553" spans="1:65" s="13" customFormat="1" ht="30">
      <c r="B553" s="194"/>
      <c r="C553" s="195"/>
      <c r="D553" s="187" t="s">
        <v>142</v>
      </c>
      <c r="E553" s="196" t="s">
        <v>19</v>
      </c>
      <c r="F553" s="197" t="s">
        <v>157</v>
      </c>
      <c r="G553" s="195"/>
      <c r="H553" s="196" t="s">
        <v>19</v>
      </c>
      <c r="I553" s="198"/>
      <c r="J553" s="195"/>
      <c r="K553" s="195"/>
      <c r="L553" s="199"/>
      <c r="M553" s="200"/>
      <c r="N553" s="201"/>
      <c r="O553" s="201"/>
      <c r="P553" s="201"/>
      <c r="Q553" s="201"/>
      <c r="R553" s="201"/>
      <c r="S553" s="201"/>
      <c r="T553" s="202"/>
      <c r="AT553" s="203" t="s">
        <v>142</v>
      </c>
      <c r="AU553" s="203" t="s">
        <v>84</v>
      </c>
      <c r="AV553" s="13" t="s">
        <v>82</v>
      </c>
      <c r="AW553" s="13" t="s">
        <v>35</v>
      </c>
      <c r="AX553" s="13" t="s">
        <v>74</v>
      </c>
      <c r="AY553" s="203" t="s">
        <v>130</v>
      </c>
    </row>
    <row r="554" spans="1:65" s="14" customFormat="1" ht="30">
      <c r="B554" s="204"/>
      <c r="C554" s="205"/>
      <c r="D554" s="187" t="s">
        <v>142</v>
      </c>
      <c r="E554" s="206" t="s">
        <v>19</v>
      </c>
      <c r="F554" s="207" t="s">
        <v>725</v>
      </c>
      <c r="G554" s="205"/>
      <c r="H554" s="208">
        <v>148.5</v>
      </c>
      <c r="I554" s="209"/>
      <c r="J554" s="205"/>
      <c r="K554" s="205"/>
      <c r="L554" s="210"/>
      <c r="M554" s="211"/>
      <c r="N554" s="212"/>
      <c r="O554" s="212"/>
      <c r="P554" s="212"/>
      <c r="Q554" s="212"/>
      <c r="R554" s="212"/>
      <c r="S554" s="212"/>
      <c r="T554" s="213"/>
      <c r="AT554" s="214" t="s">
        <v>142</v>
      </c>
      <c r="AU554" s="214" t="s">
        <v>84</v>
      </c>
      <c r="AV554" s="14" t="s">
        <v>84</v>
      </c>
      <c r="AW554" s="14" t="s">
        <v>35</v>
      </c>
      <c r="AX554" s="14" t="s">
        <v>74</v>
      </c>
      <c r="AY554" s="214" t="s">
        <v>130</v>
      </c>
    </row>
    <row r="555" spans="1:65" s="15" customFormat="1" ht="10">
      <c r="B555" s="215"/>
      <c r="C555" s="216"/>
      <c r="D555" s="187" t="s">
        <v>142</v>
      </c>
      <c r="E555" s="217" t="s">
        <v>19</v>
      </c>
      <c r="F555" s="218" t="s">
        <v>145</v>
      </c>
      <c r="G555" s="216"/>
      <c r="H555" s="219">
        <v>148.5</v>
      </c>
      <c r="I555" s="220"/>
      <c r="J555" s="216"/>
      <c r="K555" s="216"/>
      <c r="L555" s="221"/>
      <c r="M555" s="222"/>
      <c r="N555" s="223"/>
      <c r="O555" s="223"/>
      <c r="P555" s="223"/>
      <c r="Q555" s="223"/>
      <c r="R555" s="223"/>
      <c r="S555" s="223"/>
      <c r="T555" s="224"/>
      <c r="AT555" s="225" t="s">
        <v>142</v>
      </c>
      <c r="AU555" s="225" t="s">
        <v>84</v>
      </c>
      <c r="AV555" s="15" t="s">
        <v>137</v>
      </c>
      <c r="AW555" s="15" t="s">
        <v>35</v>
      </c>
      <c r="AX555" s="15" t="s">
        <v>82</v>
      </c>
      <c r="AY555" s="225" t="s">
        <v>130</v>
      </c>
    </row>
    <row r="556" spans="1:65" s="2" customFormat="1" ht="16.5" customHeight="1">
      <c r="A556" s="35"/>
      <c r="B556" s="36"/>
      <c r="C556" s="226" t="s">
        <v>726</v>
      </c>
      <c r="D556" s="226" t="s">
        <v>188</v>
      </c>
      <c r="E556" s="227" t="s">
        <v>727</v>
      </c>
      <c r="F556" s="228" t="s">
        <v>728</v>
      </c>
      <c r="G556" s="229" t="s">
        <v>471</v>
      </c>
      <c r="H556" s="230">
        <v>10</v>
      </c>
      <c r="I556" s="231"/>
      <c r="J556" s="232">
        <f>ROUND(I556*H556,2)</f>
        <v>0</v>
      </c>
      <c r="K556" s="228" t="s">
        <v>136</v>
      </c>
      <c r="L556" s="233"/>
      <c r="M556" s="234" t="s">
        <v>19</v>
      </c>
      <c r="N556" s="235" t="s">
        <v>45</v>
      </c>
      <c r="O556" s="65"/>
      <c r="P556" s="183">
        <f>O556*H556</f>
        <v>0</v>
      </c>
      <c r="Q556" s="183">
        <v>1.1200000000000001</v>
      </c>
      <c r="R556" s="183">
        <f>Q556*H556</f>
        <v>11.200000000000001</v>
      </c>
      <c r="S556" s="183">
        <v>0</v>
      </c>
      <c r="T556" s="184">
        <f>S556*H556</f>
        <v>0</v>
      </c>
      <c r="U556" s="35"/>
      <c r="V556" s="35"/>
      <c r="W556" s="35"/>
      <c r="X556" s="35"/>
      <c r="Y556" s="35"/>
      <c r="Z556" s="35"/>
      <c r="AA556" s="35"/>
      <c r="AB556" s="35"/>
      <c r="AC556" s="35"/>
      <c r="AD556" s="35"/>
      <c r="AE556" s="35"/>
      <c r="AR556" s="185" t="s">
        <v>187</v>
      </c>
      <c r="AT556" s="185" t="s">
        <v>188</v>
      </c>
      <c r="AU556" s="185" t="s">
        <v>84</v>
      </c>
      <c r="AY556" s="18" t="s">
        <v>130</v>
      </c>
      <c r="BE556" s="186">
        <f>IF(N556="základní",J556,0)</f>
        <v>0</v>
      </c>
      <c r="BF556" s="186">
        <f>IF(N556="snížená",J556,0)</f>
        <v>0</v>
      </c>
      <c r="BG556" s="186">
        <f>IF(N556="zákl. přenesená",J556,0)</f>
        <v>0</v>
      </c>
      <c r="BH556" s="186">
        <f>IF(N556="sníž. přenesená",J556,0)</f>
        <v>0</v>
      </c>
      <c r="BI556" s="186">
        <f>IF(N556="nulová",J556,0)</f>
        <v>0</v>
      </c>
      <c r="BJ556" s="18" t="s">
        <v>82</v>
      </c>
      <c r="BK556" s="186">
        <f>ROUND(I556*H556,2)</f>
        <v>0</v>
      </c>
      <c r="BL556" s="18" t="s">
        <v>137</v>
      </c>
      <c r="BM556" s="185" t="s">
        <v>729</v>
      </c>
    </row>
    <row r="557" spans="1:65" s="2" customFormat="1" ht="10">
      <c r="A557" s="35"/>
      <c r="B557" s="36"/>
      <c r="C557" s="37"/>
      <c r="D557" s="187" t="s">
        <v>138</v>
      </c>
      <c r="E557" s="37"/>
      <c r="F557" s="188" t="s">
        <v>728</v>
      </c>
      <c r="G557" s="37"/>
      <c r="H557" s="37"/>
      <c r="I557" s="189"/>
      <c r="J557" s="37"/>
      <c r="K557" s="37"/>
      <c r="L557" s="40"/>
      <c r="M557" s="190"/>
      <c r="N557" s="191"/>
      <c r="O557" s="65"/>
      <c r="P557" s="65"/>
      <c r="Q557" s="65"/>
      <c r="R557" s="65"/>
      <c r="S557" s="65"/>
      <c r="T557" s="66"/>
      <c r="U557" s="35"/>
      <c r="V557" s="35"/>
      <c r="W557" s="35"/>
      <c r="X557" s="35"/>
      <c r="Y557" s="35"/>
      <c r="Z557" s="35"/>
      <c r="AA557" s="35"/>
      <c r="AB557" s="35"/>
      <c r="AC557" s="35"/>
      <c r="AD557" s="35"/>
      <c r="AE557" s="35"/>
      <c r="AT557" s="18" t="s">
        <v>138</v>
      </c>
      <c r="AU557" s="18" t="s">
        <v>84</v>
      </c>
    </row>
    <row r="558" spans="1:65" s="13" customFormat="1" ht="30">
      <c r="B558" s="194"/>
      <c r="C558" s="195"/>
      <c r="D558" s="187" t="s">
        <v>142</v>
      </c>
      <c r="E558" s="196" t="s">
        <v>19</v>
      </c>
      <c r="F558" s="197" t="s">
        <v>157</v>
      </c>
      <c r="G558" s="195"/>
      <c r="H558" s="196" t="s">
        <v>19</v>
      </c>
      <c r="I558" s="198"/>
      <c r="J558" s="195"/>
      <c r="K558" s="195"/>
      <c r="L558" s="199"/>
      <c r="M558" s="200"/>
      <c r="N558" s="201"/>
      <c r="O558" s="201"/>
      <c r="P558" s="201"/>
      <c r="Q558" s="201"/>
      <c r="R558" s="201"/>
      <c r="S558" s="201"/>
      <c r="T558" s="202"/>
      <c r="AT558" s="203" t="s">
        <v>142</v>
      </c>
      <c r="AU558" s="203" t="s">
        <v>84</v>
      </c>
      <c r="AV558" s="13" t="s">
        <v>82</v>
      </c>
      <c r="AW558" s="13" t="s">
        <v>35</v>
      </c>
      <c r="AX558" s="13" t="s">
        <v>74</v>
      </c>
      <c r="AY558" s="203" t="s">
        <v>130</v>
      </c>
    </row>
    <row r="559" spans="1:65" s="13" customFormat="1" ht="10">
      <c r="B559" s="194"/>
      <c r="C559" s="195"/>
      <c r="D559" s="187" t="s">
        <v>142</v>
      </c>
      <c r="E559" s="196" t="s">
        <v>19</v>
      </c>
      <c r="F559" s="197" t="s">
        <v>730</v>
      </c>
      <c r="G559" s="195"/>
      <c r="H559" s="196" t="s">
        <v>19</v>
      </c>
      <c r="I559" s="198"/>
      <c r="J559" s="195"/>
      <c r="K559" s="195"/>
      <c r="L559" s="199"/>
      <c r="M559" s="200"/>
      <c r="N559" s="201"/>
      <c r="O559" s="201"/>
      <c r="P559" s="201"/>
      <c r="Q559" s="201"/>
      <c r="R559" s="201"/>
      <c r="S559" s="201"/>
      <c r="T559" s="202"/>
      <c r="AT559" s="203" t="s">
        <v>142</v>
      </c>
      <c r="AU559" s="203" t="s">
        <v>84</v>
      </c>
      <c r="AV559" s="13" t="s">
        <v>82</v>
      </c>
      <c r="AW559" s="13" t="s">
        <v>35</v>
      </c>
      <c r="AX559" s="13" t="s">
        <v>74</v>
      </c>
      <c r="AY559" s="203" t="s">
        <v>130</v>
      </c>
    </row>
    <row r="560" spans="1:65" s="14" customFormat="1" ht="10">
      <c r="B560" s="204"/>
      <c r="C560" s="205"/>
      <c r="D560" s="187" t="s">
        <v>142</v>
      </c>
      <c r="E560" s="206" t="s">
        <v>19</v>
      </c>
      <c r="F560" s="207" t="s">
        <v>731</v>
      </c>
      <c r="G560" s="205"/>
      <c r="H560" s="208">
        <v>10</v>
      </c>
      <c r="I560" s="209"/>
      <c r="J560" s="205"/>
      <c r="K560" s="205"/>
      <c r="L560" s="210"/>
      <c r="M560" s="211"/>
      <c r="N560" s="212"/>
      <c r="O560" s="212"/>
      <c r="P560" s="212"/>
      <c r="Q560" s="212"/>
      <c r="R560" s="212"/>
      <c r="S560" s="212"/>
      <c r="T560" s="213"/>
      <c r="AT560" s="214" t="s">
        <v>142</v>
      </c>
      <c r="AU560" s="214" t="s">
        <v>84</v>
      </c>
      <c r="AV560" s="14" t="s">
        <v>84</v>
      </c>
      <c r="AW560" s="14" t="s">
        <v>35</v>
      </c>
      <c r="AX560" s="14" t="s">
        <v>74</v>
      </c>
      <c r="AY560" s="214" t="s">
        <v>130</v>
      </c>
    </row>
    <row r="561" spans="1:65" s="15" customFormat="1" ht="10">
      <c r="B561" s="215"/>
      <c r="C561" s="216"/>
      <c r="D561" s="187" t="s">
        <v>142</v>
      </c>
      <c r="E561" s="217" t="s">
        <v>19</v>
      </c>
      <c r="F561" s="218" t="s">
        <v>145</v>
      </c>
      <c r="G561" s="216"/>
      <c r="H561" s="219">
        <v>10</v>
      </c>
      <c r="I561" s="220"/>
      <c r="J561" s="216"/>
      <c r="K561" s="216"/>
      <c r="L561" s="221"/>
      <c r="M561" s="222"/>
      <c r="N561" s="223"/>
      <c r="O561" s="223"/>
      <c r="P561" s="223"/>
      <c r="Q561" s="223"/>
      <c r="R561" s="223"/>
      <c r="S561" s="223"/>
      <c r="T561" s="224"/>
      <c r="AT561" s="225" t="s">
        <v>142</v>
      </c>
      <c r="AU561" s="225" t="s">
        <v>84</v>
      </c>
      <c r="AV561" s="15" t="s">
        <v>137</v>
      </c>
      <c r="AW561" s="15" t="s">
        <v>35</v>
      </c>
      <c r="AX561" s="15" t="s">
        <v>82</v>
      </c>
      <c r="AY561" s="225" t="s">
        <v>130</v>
      </c>
    </row>
    <row r="562" spans="1:65" s="2" customFormat="1" ht="24.15" customHeight="1">
      <c r="A562" s="35"/>
      <c r="B562" s="36"/>
      <c r="C562" s="174" t="s">
        <v>593</v>
      </c>
      <c r="D562" s="174" t="s">
        <v>132</v>
      </c>
      <c r="E562" s="175" t="s">
        <v>732</v>
      </c>
      <c r="F562" s="176" t="s">
        <v>733</v>
      </c>
      <c r="G562" s="177" t="s">
        <v>135</v>
      </c>
      <c r="H562" s="178">
        <v>43.55</v>
      </c>
      <c r="I562" s="179"/>
      <c r="J562" s="180">
        <f>ROUND(I562*H562,2)</f>
        <v>0</v>
      </c>
      <c r="K562" s="176" t="s">
        <v>136</v>
      </c>
      <c r="L562" s="40"/>
      <c r="M562" s="181" t="s">
        <v>19</v>
      </c>
      <c r="N562" s="182" t="s">
        <v>45</v>
      </c>
      <c r="O562" s="65"/>
      <c r="P562" s="183">
        <f>O562*H562</f>
        <v>0</v>
      </c>
      <c r="Q562" s="183">
        <v>1.24E-3</v>
      </c>
      <c r="R562" s="183">
        <f>Q562*H562</f>
        <v>5.4001999999999994E-2</v>
      </c>
      <c r="S562" s="183">
        <v>0</v>
      </c>
      <c r="T562" s="184">
        <f>S562*H562</f>
        <v>0</v>
      </c>
      <c r="U562" s="35"/>
      <c r="V562" s="35"/>
      <c r="W562" s="35"/>
      <c r="X562" s="35"/>
      <c r="Y562" s="35"/>
      <c r="Z562" s="35"/>
      <c r="AA562" s="35"/>
      <c r="AB562" s="35"/>
      <c r="AC562" s="35"/>
      <c r="AD562" s="35"/>
      <c r="AE562" s="35"/>
      <c r="AR562" s="185" t="s">
        <v>137</v>
      </c>
      <c r="AT562" s="185" t="s">
        <v>132</v>
      </c>
      <c r="AU562" s="185" t="s">
        <v>84</v>
      </c>
      <c r="AY562" s="18" t="s">
        <v>130</v>
      </c>
      <c r="BE562" s="186">
        <f>IF(N562="základní",J562,0)</f>
        <v>0</v>
      </c>
      <c r="BF562" s="186">
        <f>IF(N562="snížená",J562,0)</f>
        <v>0</v>
      </c>
      <c r="BG562" s="186">
        <f>IF(N562="zákl. přenesená",J562,0)</f>
        <v>0</v>
      </c>
      <c r="BH562" s="186">
        <f>IF(N562="sníž. přenesená",J562,0)</f>
        <v>0</v>
      </c>
      <c r="BI562" s="186">
        <f>IF(N562="nulová",J562,0)</f>
        <v>0</v>
      </c>
      <c r="BJ562" s="18" t="s">
        <v>82</v>
      </c>
      <c r="BK562" s="186">
        <f>ROUND(I562*H562,2)</f>
        <v>0</v>
      </c>
      <c r="BL562" s="18" t="s">
        <v>137</v>
      </c>
      <c r="BM562" s="185" t="s">
        <v>734</v>
      </c>
    </row>
    <row r="563" spans="1:65" s="2" customFormat="1" ht="18">
      <c r="A563" s="35"/>
      <c r="B563" s="36"/>
      <c r="C563" s="37"/>
      <c r="D563" s="187" t="s">
        <v>138</v>
      </c>
      <c r="E563" s="37"/>
      <c r="F563" s="188" t="s">
        <v>735</v>
      </c>
      <c r="G563" s="37"/>
      <c r="H563" s="37"/>
      <c r="I563" s="189"/>
      <c r="J563" s="37"/>
      <c r="K563" s="37"/>
      <c r="L563" s="40"/>
      <c r="M563" s="190"/>
      <c r="N563" s="191"/>
      <c r="O563" s="65"/>
      <c r="P563" s="65"/>
      <c r="Q563" s="65"/>
      <c r="R563" s="65"/>
      <c r="S563" s="65"/>
      <c r="T563" s="66"/>
      <c r="U563" s="35"/>
      <c r="V563" s="35"/>
      <c r="W563" s="35"/>
      <c r="X563" s="35"/>
      <c r="Y563" s="35"/>
      <c r="Z563" s="35"/>
      <c r="AA563" s="35"/>
      <c r="AB563" s="35"/>
      <c r="AC563" s="35"/>
      <c r="AD563" s="35"/>
      <c r="AE563" s="35"/>
      <c r="AT563" s="18" t="s">
        <v>138</v>
      </c>
      <c r="AU563" s="18" t="s">
        <v>84</v>
      </c>
    </row>
    <row r="564" spans="1:65" s="2" customFormat="1" ht="10">
      <c r="A564" s="35"/>
      <c r="B564" s="36"/>
      <c r="C564" s="37"/>
      <c r="D564" s="192" t="s">
        <v>140</v>
      </c>
      <c r="E564" s="37"/>
      <c r="F564" s="193" t="s">
        <v>736</v>
      </c>
      <c r="G564" s="37"/>
      <c r="H564" s="37"/>
      <c r="I564" s="189"/>
      <c r="J564" s="37"/>
      <c r="K564" s="37"/>
      <c r="L564" s="40"/>
      <c r="M564" s="190"/>
      <c r="N564" s="191"/>
      <c r="O564" s="65"/>
      <c r="P564" s="65"/>
      <c r="Q564" s="65"/>
      <c r="R564" s="65"/>
      <c r="S564" s="65"/>
      <c r="T564" s="66"/>
      <c r="U564" s="35"/>
      <c r="V564" s="35"/>
      <c r="W564" s="35"/>
      <c r="X564" s="35"/>
      <c r="Y564" s="35"/>
      <c r="Z564" s="35"/>
      <c r="AA564" s="35"/>
      <c r="AB564" s="35"/>
      <c r="AC564" s="35"/>
      <c r="AD564" s="35"/>
      <c r="AE564" s="35"/>
      <c r="AT564" s="18" t="s">
        <v>140</v>
      </c>
      <c r="AU564" s="18" t="s">
        <v>84</v>
      </c>
    </row>
    <row r="565" spans="1:65" s="13" customFormat="1" ht="10">
      <c r="B565" s="194"/>
      <c r="C565" s="195"/>
      <c r="D565" s="187" t="s">
        <v>142</v>
      </c>
      <c r="E565" s="196" t="s">
        <v>19</v>
      </c>
      <c r="F565" s="197" t="s">
        <v>737</v>
      </c>
      <c r="G565" s="195"/>
      <c r="H565" s="196" t="s">
        <v>19</v>
      </c>
      <c r="I565" s="198"/>
      <c r="J565" s="195"/>
      <c r="K565" s="195"/>
      <c r="L565" s="199"/>
      <c r="M565" s="200"/>
      <c r="N565" s="201"/>
      <c r="O565" s="201"/>
      <c r="P565" s="201"/>
      <c r="Q565" s="201"/>
      <c r="R565" s="201"/>
      <c r="S565" s="201"/>
      <c r="T565" s="202"/>
      <c r="AT565" s="203" t="s">
        <v>142</v>
      </c>
      <c r="AU565" s="203" t="s">
        <v>84</v>
      </c>
      <c r="AV565" s="13" t="s">
        <v>82</v>
      </c>
      <c r="AW565" s="13" t="s">
        <v>35</v>
      </c>
      <c r="AX565" s="13" t="s">
        <v>74</v>
      </c>
      <c r="AY565" s="203" t="s">
        <v>130</v>
      </c>
    </row>
    <row r="566" spans="1:65" s="14" customFormat="1" ht="10">
      <c r="B566" s="204"/>
      <c r="C566" s="205"/>
      <c r="D566" s="187" t="s">
        <v>142</v>
      </c>
      <c r="E566" s="206" t="s">
        <v>19</v>
      </c>
      <c r="F566" s="207" t="s">
        <v>738</v>
      </c>
      <c r="G566" s="205"/>
      <c r="H566" s="208">
        <v>20.8</v>
      </c>
      <c r="I566" s="209"/>
      <c r="J566" s="205"/>
      <c r="K566" s="205"/>
      <c r="L566" s="210"/>
      <c r="M566" s="211"/>
      <c r="N566" s="212"/>
      <c r="O566" s="212"/>
      <c r="P566" s="212"/>
      <c r="Q566" s="212"/>
      <c r="R566" s="212"/>
      <c r="S566" s="212"/>
      <c r="T566" s="213"/>
      <c r="AT566" s="214" t="s">
        <v>142</v>
      </c>
      <c r="AU566" s="214" t="s">
        <v>84</v>
      </c>
      <c r="AV566" s="14" t="s">
        <v>84</v>
      </c>
      <c r="AW566" s="14" t="s">
        <v>35</v>
      </c>
      <c r="AX566" s="14" t="s">
        <v>74</v>
      </c>
      <c r="AY566" s="214" t="s">
        <v>130</v>
      </c>
    </row>
    <row r="567" spans="1:65" s="13" customFormat="1" ht="10">
      <c r="B567" s="194"/>
      <c r="C567" s="195"/>
      <c r="D567" s="187" t="s">
        <v>142</v>
      </c>
      <c r="E567" s="196" t="s">
        <v>19</v>
      </c>
      <c r="F567" s="197" t="s">
        <v>739</v>
      </c>
      <c r="G567" s="195"/>
      <c r="H567" s="196" t="s">
        <v>19</v>
      </c>
      <c r="I567" s="198"/>
      <c r="J567" s="195"/>
      <c r="K567" s="195"/>
      <c r="L567" s="199"/>
      <c r="M567" s="200"/>
      <c r="N567" s="201"/>
      <c r="O567" s="201"/>
      <c r="P567" s="201"/>
      <c r="Q567" s="201"/>
      <c r="R567" s="201"/>
      <c r="S567" s="201"/>
      <c r="T567" s="202"/>
      <c r="AT567" s="203" t="s">
        <v>142</v>
      </c>
      <c r="AU567" s="203" t="s">
        <v>84</v>
      </c>
      <c r="AV567" s="13" t="s">
        <v>82</v>
      </c>
      <c r="AW567" s="13" t="s">
        <v>35</v>
      </c>
      <c r="AX567" s="13" t="s">
        <v>74</v>
      </c>
      <c r="AY567" s="203" t="s">
        <v>130</v>
      </c>
    </row>
    <row r="568" spans="1:65" s="14" customFormat="1" ht="10">
      <c r="B568" s="204"/>
      <c r="C568" s="205"/>
      <c r="D568" s="187" t="s">
        <v>142</v>
      </c>
      <c r="E568" s="206" t="s">
        <v>19</v>
      </c>
      <c r="F568" s="207" t="s">
        <v>740</v>
      </c>
      <c r="G568" s="205"/>
      <c r="H568" s="208">
        <v>22.75</v>
      </c>
      <c r="I568" s="209"/>
      <c r="J568" s="205"/>
      <c r="K568" s="205"/>
      <c r="L568" s="210"/>
      <c r="M568" s="211"/>
      <c r="N568" s="212"/>
      <c r="O568" s="212"/>
      <c r="P568" s="212"/>
      <c r="Q568" s="212"/>
      <c r="R568" s="212"/>
      <c r="S568" s="212"/>
      <c r="T568" s="213"/>
      <c r="AT568" s="214" t="s">
        <v>142</v>
      </c>
      <c r="AU568" s="214" t="s">
        <v>84</v>
      </c>
      <c r="AV568" s="14" t="s">
        <v>84</v>
      </c>
      <c r="AW568" s="14" t="s">
        <v>35</v>
      </c>
      <c r="AX568" s="14" t="s">
        <v>74</v>
      </c>
      <c r="AY568" s="214" t="s">
        <v>130</v>
      </c>
    </row>
    <row r="569" spans="1:65" s="15" customFormat="1" ht="10">
      <c r="B569" s="215"/>
      <c r="C569" s="216"/>
      <c r="D569" s="187" t="s">
        <v>142</v>
      </c>
      <c r="E569" s="217" t="s">
        <v>19</v>
      </c>
      <c r="F569" s="218" t="s">
        <v>145</v>
      </c>
      <c r="G569" s="216"/>
      <c r="H569" s="219">
        <v>43.55</v>
      </c>
      <c r="I569" s="220"/>
      <c r="J569" s="216"/>
      <c r="K569" s="216"/>
      <c r="L569" s="221"/>
      <c r="M569" s="222"/>
      <c r="N569" s="223"/>
      <c r="O569" s="223"/>
      <c r="P569" s="223"/>
      <c r="Q569" s="223"/>
      <c r="R569" s="223"/>
      <c r="S569" s="223"/>
      <c r="T569" s="224"/>
      <c r="AT569" s="225" t="s">
        <v>142</v>
      </c>
      <c r="AU569" s="225" t="s">
        <v>84</v>
      </c>
      <c r="AV569" s="15" t="s">
        <v>137</v>
      </c>
      <c r="AW569" s="15" t="s">
        <v>35</v>
      </c>
      <c r="AX569" s="15" t="s">
        <v>82</v>
      </c>
      <c r="AY569" s="225" t="s">
        <v>130</v>
      </c>
    </row>
    <row r="570" spans="1:65" s="2" customFormat="1" ht="24.15" customHeight="1">
      <c r="A570" s="35"/>
      <c r="B570" s="36"/>
      <c r="C570" s="174" t="s">
        <v>741</v>
      </c>
      <c r="D570" s="174" t="s">
        <v>132</v>
      </c>
      <c r="E570" s="175" t="s">
        <v>742</v>
      </c>
      <c r="F570" s="176" t="s">
        <v>743</v>
      </c>
      <c r="G570" s="177" t="s">
        <v>471</v>
      </c>
      <c r="H570" s="178">
        <v>1</v>
      </c>
      <c r="I570" s="179"/>
      <c r="J570" s="180">
        <f>ROUND(I570*H570,2)</f>
        <v>0</v>
      </c>
      <c r="K570" s="176" t="s">
        <v>136</v>
      </c>
      <c r="L570" s="40"/>
      <c r="M570" s="181" t="s">
        <v>19</v>
      </c>
      <c r="N570" s="182" t="s">
        <v>45</v>
      </c>
      <c r="O570" s="65"/>
      <c r="P570" s="183">
        <f>O570*H570</f>
        <v>0</v>
      </c>
      <c r="Q570" s="183">
        <v>6.4900000000000001E-3</v>
      </c>
      <c r="R570" s="183">
        <f>Q570*H570</f>
        <v>6.4900000000000001E-3</v>
      </c>
      <c r="S570" s="183">
        <v>0</v>
      </c>
      <c r="T570" s="184">
        <f>S570*H570</f>
        <v>0</v>
      </c>
      <c r="U570" s="35"/>
      <c r="V570" s="35"/>
      <c r="W570" s="35"/>
      <c r="X570" s="35"/>
      <c r="Y570" s="35"/>
      <c r="Z570" s="35"/>
      <c r="AA570" s="35"/>
      <c r="AB570" s="35"/>
      <c r="AC570" s="35"/>
      <c r="AD570" s="35"/>
      <c r="AE570" s="35"/>
      <c r="AR570" s="185" t="s">
        <v>137</v>
      </c>
      <c r="AT570" s="185" t="s">
        <v>132</v>
      </c>
      <c r="AU570" s="185" t="s">
        <v>84</v>
      </c>
      <c r="AY570" s="18" t="s">
        <v>130</v>
      </c>
      <c r="BE570" s="186">
        <f>IF(N570="základní",J570,0)</f>
        <v>0</v>
      </c>
      <c r="BF570" s="186">
        <f>IF(N570="snížená",J570,0)</f>
        <v>0</v>
      </c>
      <c r="BG570" s="186">
        <f>IF(N570="zákl. přenesená",J570,0)</f>
        <v>0</v>
      </c>
      <c r="BH570" s="186">
        <f>IF(N570="sníž. přenesená",J570,0)</f>
        <v>0</v>
      </c>
      <c r="BI570" s="186">
        <f>IF(N570="nulová",J570,0)</f>
        <v>0</v>
      </c>
      <c r="BJ570" s="18" t="s">
        <v>82</v>
      </c>
      <c r="BK570" s="186">
        <f>ROUND(I570*H570,2)</f>
        <v>0</v>
      </c>
      <c r="BL570" s="18" t="s">
        <v>137</v>
      </c>
      <c r="BM570" s="185" t="s">
        <v>744</v>
      </c>
    </row>
    <row r="571" spans="1:65" s="2" customFormat="1" ht="18">
      <c r="A571" s="35"/>
      <c r="B571" s="36"/>
      <c r="C571" s="37"/>
      <c r="D571" s="187" t="s">
        <v>138</v>
      </c>
      <c r="E571" s="37"/>
      <c r="F571" s="188" t="s">
        <v>745</v>
      </c>
      <c r="G571" s="37"/>
      <c r="H571" s="37"/>
      <c r="I571" s="189"/>
      <c r="J571" s="37"/>
      <c r="K571" s="37"/>
      <c r="L571" s="40"/>
      <c r="M571" s="190"/>
      <c r="N571" s="191"/>
      <c r="O571" s="65"/>
      <c r="P571" s="65"/>
      <c r="Q571" s="65"/>
      <c r="R571" s="65"/>
      <c r="S571" s="65"/>
      <c r="T571" s="66"/>
      <c r="U571" s="35"/>
      <c r="V571" s="35"/>
      <c r="W571" s="35"/>
      <c r="X571" s="35"/>
      <c r="Y571" s="35"/>
      <c r="Z571" s="35"/>
      <c r="AA571" s="35"/>
      <c r="AB571" s="35"/>
      <c r="AC571" s="35"/>
      <c r="AD571" s="35"/>
      <c r="AE571" s="35"/>
      <c r="AT571" s="18" t="s">
        <v>138</v>
      </c>
      <c r="AU571" s="18" t="s">
        <v>84</v>
      </c>
    </row>
    <row r="572" spans="1:65" s="2" customFormat="1" ht="10">
      <c r="A572" s="35"/>
      <c r="B572" s="36"/>
      <c r="C572" s="37"/>
      <c r="D572" s="192" t="s">
        <v>140</v>
      </c>
      <c r="E572" s="37"/>
      <c r="F572" s="193" t="s">
        <v>746</v>
      </c>
      <c r="G572" s="37"/>
      <c r="H572" s="37"/>
      <c r="I572" s="189"/>
      <c r="J572" s="37"/>
      <c r="K572" s="37"/>
      <c r="L572" s="40"/>
      <c r="M572" s="190"/>
      <c r="N572" s="191"/>
      <c r="O572" s="65"/>
      <c r="P572" s="65"/>
      <c r="Q572" s="65"/>
      <c r="R572" s="65"/>
      <c r="S572" s="65"/>
      <c r="T572" s="66"/>
      <c r="U572" s="35"/>
      <c r="V572" s="35"/>
      <c r="W572" s="35"/>
      <c r="X572" s="35"/>
      <c r="Y572" s="35"/>
      <c r="Z572" s="35"/>
      <c r="AA572" s="35"/>
      <c r="AB572" s="35"/>
      <c r="AC572" s="35"/>
      <c r="AD572" s="35"/>
      <c r="AE572" s="35"/>
      <c r="AT572" s="18" t="s">
        <v>140</v>
      </c>
      <c r="AU572" s="18" t="s">
        <v>84</v>
      </c>
    </row>
    <row r="573" spans="1:65" s="13" customFormat="1" ht="10">
      <c r="B573" s="194"/>
      <c r="C573" s="195"/>
      <c r="D573" s="187" t="s">
        <v>142</v>
      </c>
      <c r="E573" s="196" t="s">
        <v>19</v>
      </c>
      <c r="F573" s="197" t="s">
        <v>747</v>
      </c>
      <c r="G573" s="195"/>
      <c r="H573" s="196" t="s">
        <v>19</v>
      </c>
      <c r="I573" s="198"/>
      <c r="J573" s="195"/>
      <c r="K573" s="195"/>
      <c r="L573" s="199"/>
      <c r="M573" s="200"/>
      <c r="N573" s="201"/>
      <c r="O573" s="201"/>
      <c r="P573" s="201"/>
      <c r="Q573" s="201"/>
      <c r="R573" s="201"/>
      <c r="S573" s="201"/>
      <c r="T573" s="202"/>
      <c r="AT573" s="203" t="s">
        <v>142</v>
      </c>
      <c r="AU573" s="203" t="s">
        <v>84</v>
      </c>
      <c r="AV573" s="13" t="s">
        <v>82</v>
      </c>
      <c r="AW573" s="13" t="s">
        <v>35</v>
      </c>
      <c r="AX573" s="13" t="s">
        <v>74</v>
      </c>
      <c r="AY573" s="203" t="s">
        <v>130</v>
      </c>
    </row>
    <row r="574" spans="1:65" s="13" customFormat="1" ht="10">
      <c r="B574" s="194"/>
      <c r="C574" s="195"/>
      <c r="D574" s="187" t="s">
        <v>142</v>
      </c>
      <c r="E574" s="196" t="s">
        <v>19</v>
      </c>
      <c r="F574" s="197" t="s">
        <v>748</v>
      </c>
      <c r="G574" s="195"/>
      <c r="H574" s="196" t="s">
        <v>19</v>
      </c>
      <c r="I574" s="198"/>
      <c r="J574" s="195"/>
      <c r="K574" s="195"/>
      <c r="L574" s="199"/>
      <c r="M574" s="200"/>
      <c r="N574" s="201"/>
      <c r="O574" s="201"/>
      <c r="P574" s="201"/>
      <c r="Q574" s="201"/>
      <c r="R574" s="201"/>
      <c r="S574" s="201"/>
      <c r="T574" s="202"/>
      <c r="AT574" s="203" t="s">
        <v>142</v>
      </c>
      <c r="AU574" s="203" t="s">
        <v>84</v>
      </c>
      <c r="AV574" s="13" t="s">
        <v>82</v>
      </c>
      <c r="AW574" s="13" t="s">
        <v>35</v>
      </c>
      <c r="AX574" s="13" t="s">
        <v>74</v>
      </c>
      <c r="AY574" s="203" t="s">
        <v>130</v>
      </c>
    </row>
    <row r="575" spans="1:65" s="14" customFormat="1" ht="10">
      <c r="B575" s="204"/>
      <c r="C575" s="205"/>
      <c r="D575" s="187" t="s">
        <v>142</v>
      </c>
      <c r="E575" s="206" t="s">
        <v>19</v>
      </c>
      <c r="F575" s="207" t="s">
        <v>749</v>
      </c>
      <c r="G575" s="205"/>
      <c r="H575" s="208">
        <v>1</v>
      </c>
      <c r="I575" s="209"/>
      <c r="J575" s="205"/>
      <c r="K575" s="205"/>
      <c r="L575" s="210"/>
      <c r="M575" s="211"/>
      <c r="N575" s="212"/>
      <c r="O575" s="212"/>
      <c r="P575" s="212"/>
      <c r="Q575" s="212"/>
      <c r="R575" s="212"/>
      <c r="S575" s="212"/>
      <c r="T575" s="213"/>
      <c r="AT575" s="214" t="s">
        <v>142</v>
      </c>
      <c r="AU575" s="214" t="s">
        <v>84</v>
      </c>
      <c r="AV575" s="14" t="s">
        <v>84</v>
      </c>
      <c r="AW575" s="14" t="s">
        <v>35</v>
      </c>
      <c r="AX575" s="14" t="s">
        <v>74</v>
      </c>
      <c r="AY575" s="214" t="s">
        <v>130</v>
      </c>
    </row>
    <row r="576" spans="1:65" s="15" customFormat="1" ht="10">
      <c r="B576" s="215"/>
      <c r="C576" s="216"/>
      <c r="D576" s="187" t="s">
        <v>142</v>
      </c>
      <c r="E576" s="217" t="s">
        <v>19</v>
      </c>
      <c r="F576" s="218" t="s">
        <v>145</v>
      </c>
      <c r="G576" s="216"/>
      <c r="H576" s="219">
        <v>1</v>
      </c>
      <c r="I576" s="220"/>
      <c r="J576" s="216"/>
      <c r="K576" s="216"/>
      <c r="L576" s="221"/>
      <c r="M576" s="222"/>
      <c r="N576" s="223"/>
      <c r="O576" s="223"/>
      <c r="P576" s="223"/>
      <c r="Q576" s="223"/>
      <c r="R576" s="223"/>
      <c r="S576" s="223"/>
      <c r="T576" s="224"/>
      <c r="AT576" s="225" t="s">
        <v>142</v>
      </c>
      <c r="AU576" s="225" t="s">
        <v>84</v>
      </c>
      <c r="AV576" s="15" t="s">
        <v>137</v>
      </c>
      <c r="AW576" s="15" t="s">
        <v>35</v>
      </c>
      <c r="AX576" s="15" t="s">
        <v>82</v>
      </c>
      <c r="AY576" s="225" t="s">
        <v>130</v>
      </c>
    </row>
    <row r="577" spans="1:65" s="2" customFormat="1" ht="16.5" customHeight="1">
      <c r="A577" s="35"/>
      <c r="B577" s="36"/>
      <c r="C577" s="174" t="s">
        <v>600</v>
      </c>
      <c r="D577" s="174" t="s">
        <v>132</v>
      </c>
      <c r="E577" s="175" t="s">
        <v>750</v>
      </c>
      <c r="F577" s="176" t="s">
        <v>751</v>
      </c>
      <c r="G577" s="177" t="s">
        <v>218</v>
      </c>
      <c r="H577" s="178">
        <v>83.5</v>
      </c>
      <c r="I577" s="179"/>
      <c r="J577" s="180">
        <f>ROUND(I577*H577,2)</f>
        <v>0</v>
      </c>
      <c r="K577" s="176" t="s">
        <v>136</v>
      </c>
      <c r="L577" s="40"/>
      <c r="M577" s="181" t="s">
        <v>19</v>
      </c>
      <c r="N577" s="182" t="s">
        <v>45</v>
      </c>
      <c r="O577" s="65"/>
      <c r="P577" s="183">
        <f>O577*H577</f>
        <v>0</v>
      </c>
      <c r="Q577" s="183">
        <v>0.12</v>
      </c>
      <c r="R577" s="183">
        <f>Q577*H577</f>
        <v>10.02</v>
      </c>
      <c r="S577" s="183">
        <v>2.4900000000000002</v>
      </c>
      <c r="T577" s="184">
        <f>S577*H577</f>
        <v>207.91500000000002</v>
      </c>
      <c r="U577" s="35"/>
      <c r="V577" s="35"/>
      <c r="W577" s="35"/>
      <c r="X577" s="35"/>
      <c r="Y577" s="35"/>
      <c r="Z577" s="35"/>
      <c r="AA577" s="35"/>
      <c r="AB577" s="35"/>
      <c r="AC577" s="35"/>
      <c r="AD577" s="35"/>
      <c r="AE577" s="35"/>
      <c r="AR577" s="185" t="s">
        <v>137</v>
      </c>
      <c r="AT577" s="185" t="s">
        <v>132</v>
      </c>
      <c r="AU577" s="185" t="s">
        <v>84</v>
      </c>
      <c r="AY577" s="18" t="s">
        <v>130</v>
      </c>
      <c r="BE577" s="186">
        <f>IF(N577="základní",J577,0)</f>
        <v>0</v>
      </c>
      <c r="BF577" s="186">
        <f>IF(N577="snížená",J577,0)</f>
        <v>0</v>
      </c>
      <c r="BG577" s="186">
        <f>IF(N577="zákl. přenesená",J577,0)</f>
        <v>0</v>
      </c>
      <c r="BH577" s="186">
        <f>IF(N577="sníž. přenesená",J577,0)</f>
        <v>0</v>
      </c>
      <c r="BI577" s="186">
        <f>IF(N577="nulová",J577,0)</f>
        <v>0</v>
      </c>
      <c r="BJ577" s="18" t="s">
        <v>82</v>
      </c>
      <c r="BK577" s="186">
        <f>ROUND(I577*H577,2)</f>
        <v>0</v>
      </c>
      <c r="BL577" s="18" t="s">
        <v>137</v>
      </c>
      <c r="BM577" s="185" t="s">
        <v>752</v>
      </c>
    </row>
    <row r="578" spans="1:65" s="2" customFormat="1" ht="10">
      <c r="A578" s="35"/>
      <c r="B578" s="36"/>
      <c r="C578" s="37"/>
      <c r="D578" s="187" t="s">
        <v>138</v>
      </c>
      <c r="E578" s="37"/>
      <c r="F578" s="188" t="s">
        <v>753</v>
      </c>
      <c r="G578" s="37"/>
      <c r="H578" s="37"/>
      <c r="I578" s="189"/>
      <c r="J578" s="37"/>
      <c r="K578" s="37"/>
      <c r="L578" s="40"/>
      <c r="M578" s="190"/>
      <c r="N578" s="191"/>
      <c r="O578" s="65"/>
      <c r="P578" s="65"/>
      <c r="Q578" s="65"/>
      <c r="R578" s="65"/>
      <c r="S578" s="65"/>
      <c r="T578" s="66"/>
      <c r="U578" s="35"/>
      <c r="V578" s="35"/>
      <c r="W578" s="35"/>
      <c r="X578" s="35"/>
      <c r="Y578" s="35"/>
      <c r="Z578" s="35"/>
      <c r="AA578" s="35"/>
      <c r="AB578" s="35"/>
      <c r="AC578" s="35"/>
      <c r="AD578" s="35"/>
      <c r="AE578" s="35"/>
      <c r="AT578" s="18" t="s">
        <v>138</v>
      </c>
      <c r="AU578" s="18" t="s">
        <v>84</v>
      </c>
    </row>
    <row r="579" spans="1:65" s="2" customFormat="1" ht="10">
      <c r="A579" s="35"/>
      <c r="B579" s="36"/>
      <c r="C579" s="37"/>
      <c r="D579" s="192" t="s">
        <v>140</v>
      </c>
      <c r="E579" s="37"/>
      <c r="F579" s="193" t="s">
        <v>754</v>
      </c>
      <c r="G579" s="37"/>
      <c r="H579" s="37"/>
      <c r="I579" s="189"/>
      <c r="J579" s="37"/>
      <c r="K579" s="37"/>
      <c r="L579" s="40"/>
      <c r="M579" s="190"/>
      <c r="N579" s="191"/>
      <c r="O579" s="65"/>
      <c r="P579" s="65"/>
      <c r="Q579" s="65"/>
      <c r="R579" s="65"/>
      <c r="S579" s="65"/>
      <c r="T579" s="66"/>
      <c r="U579" s="35"/>
      <c r="V579" s="35"/>
      <c r="W579" s="35"/>
      <c r="X579" s="35"/>
      <c r="Y579" s="35"/>
      <c r="Z579" s="35"/>
      <c r="AA579" s="35"/>
      <c r="AB579" s="35"/>
      <c r="AC579" s="35"/>
      <c r="AD579" s="35"/>
      <c r="AE579" s="35"/>
      <c r="AT579" s="18" t="s">
        <v>140</v>
      </c>
      <c r="AU579" s="18" t="s">
        <v>84</v>
      </c>
    </row>
    <row r="580" spans="1:65" s="13" customFormat="1" ht="10">
      <c r="B580" s="194"/>
      <c r="C580" s="195"/>
      <c r="D580" s="187" t="s">
        <v>142</v>
      </c>
      <c r="E580" s="196" t="s">
        <v>19</v>
      </c>
      <c r="F580" s="197" t="s">
        <v>755</v>
      </c>
      <c r="G580" s="195"/>
      <c r="H580" s="196" t="s">
        <v>19</v>
      </c>
      <c r="I580" s="198"/>
      <c r="J580" s="195"/>
      <c r="K580" s="195"/>
      <c r="L580" s="199"/>
      <c r="M580" s="200"/>
      <c r="N580" s="201"/>
      <c r="O580" s="201"/>
      <c r="P580" s="201"/>
      <c r="Q580" s="201"/>
      <c r="R580" s="201"/>
      <c r="S580" s="201"/>
      <c r="T580" s="202"/>
      <c r="AT580" s="203" t="s">
        <v>142</v>
      </c>
      <c r="AU580" s="203" t="s">
        <v>84</v>
      </c>
      <c r="AV580" s="13" t="s">
        <v>82</v>
      </c>
      <c r="AW580" s="13" t="s">
        <v>35</v>
      </c>
      <c r="AX580" s="13" t="s">
        <v>74</v>
      </c>
      <c r="AY580" s="203" t="s">
        <v>130</v>
      </c>
    </row>
    <row r="581" spans="1:65" s="14" customFormat="1" ht="10">
      <c r="B581" s="204"/>
      <c r="C581" s="205"/>
      <c r="D581" s="187" t="s">
        <v>142</v>
      </c>
      <c r="E581" s="206" t="s">
        <v>19</v>
      </c>
      <c r="F581" s="207" t="s">
        <v>756</v>
      </c>
      <c r="G581" s="205"/>
      <c r="H581" s="208">
        <v>83.5</v>
      </c>
      <c r="I581" s="209"/>
      <c r="J581" s="205"/>
      <c r="K581" s="205"/>
      <c r="L581" s="210"/>
      <c r="M581" s="211"/>
      <c r="N581" s="212"/>
      <c r="O581" s="212"/>
      <c r="P581" s="212"/>
      <c r="Q581" s="212"/>
      <c r="R581" s="212"/>
      <c r="S581" s="212"/>
      <c r="T581" s="213"/>
      <c r="AT581" s="214" t="s">
        <v>142</v>
      </c>
      <c r="AU581" s="214" t="s">
        <v>84</v>
      </c>
      <c r="AV581" s="14" t="s">
        <v>84</v>
      </c>
      <c r="AW581" s="14" t="s">
        <v>35</v>
      </c>
      <c r="AX581" s="14" t="s">
        <v>74</v>
      </c>
      <c r="AY581" s="214" t="s">
        <v>130</v>
      </c>
    </row>
    <row r="582" spans="1:65" s="15" customFormat="1" ht="10">
      <c r="B582" s="215"/>
      <c r="C582" s="216"/>
      <c r="D582" s="187" t="s">
        <v>142</v>
      </c>
      <c r="E582" s="217" t="s">
        <v>19</v>
      </c>
      <c r="F582" s="218" t="s">
        <v>145</v>
      </c>
      <c r="G582" s="216"/>
      <c r="H582" s="219">
        <v>83.5</v>
      </c>
      <c r="I582" s="220"/>
      <c r="J582" s="216"/>
      <c r="K582" s="216"/>
      <c r="L582" s="221"/>
      <c r="M582" s="222"/>
      <c r="N582" s="223"/>
      <c r="O582" s="223"/>
      <c r="P582" s="223"/>
      <c r="Q582" s="223"/>
      <c r="R582" s="223"/>
      <c r="S582" s="223"/>
      <c r="T582" s="224"/>
      <c r="AT582" s="225" t="s">
        <v>142</v>
      </c>
      <c r="AU582" s="225" t="s">
        <v>84</v>
      </c>
      <c r="AV582" s="15" t="s">
        <v>137</v>
      </c>
      <c r="AW582" s="15" t="s">
        <v>35</v>
      </c>
      <c r="AX582" s="15" t="s">
        <v>82</v>
      </c>
      <c r="AY582" s="225" t="s">
        <v>130</v>
      </c>
    </row>
    <row r="583" spans="1:65" s="2" customFormat="1" ht="16.5" customHeight="1">
      <c r="A583" s="35"/>
      <c r="B583" s="36"/>
      <c r="C583" s="174" t="s">
        <v>757</v>
      </c>
      <c r="D583" s="174" t="s">
        <v>132</v>
      </c>
      <c r="E583" s="175" t="s">
        <v>758</v>
      </c>
      <c r="F583" s="176" t="s">
        <v>759</v>
      </c>
      <c r="G583" s="177" t="s">
        <v>218</v>
      </c>
      <c r="H583" s="178">
        <v>2.25</v>
      </c>
      <c r="I583" s="179"/>
      <c r="J583" s="180">
        <f>ROUND(I583*H583,2)</f>
        <v>0</v>
      </c>
      <c r="K583" s="176" t="s">
        <v>136</v>
      </c>
      <c r="L583" s="40"/>
      <c r="M583" s="181" t="s">
        <v>19</v>
      </c>
      <c r="N583" s="182" t="s">
        <v>45</v>
      </c>
      <c r="O583" s="65"/>
      <c r="P583" s="183">
        <f>O583*H583</f>
        <v>0</v>
      </c>
      <c r="Q583" s="183">
        <v>0.12171</v>
      </c>
      <c r="R583" s="183">
        <f>Q583*H583</f>
        <v>0.27384750000000002</v>
      </c>
      <c r="S583" s="183">
        <v>2.4</v>
      </c>
      <c r="T583" s="184">
        <f>S583*H583</f>
        <v>5.3999999999999995</v>
      </c>
      <c r="U583" s="35"/>
      <c r="V583" s="35"/>
      <c r="W583" s="35"/>
      <c r="X583" s="35"/>
      <c r="Y583" s="35"/>
      <c r="Z583" s="35"/>
      <c r="AA583" s="35"/>
      <c r="AB583" s="35"/>
      <c r="AC583" s="35"/>
      <c r="AD583" s="35"/>
      <c r="AE583" s="35"/>
      <c r="AR583" s="185" t="s">
        <v>137</v>
      </c>
      <c r="AT583" s="185" t="s">
        <v>132</v>
      </c>
      <c r="AU583" s="185" t="s">
        <v>84</v>
      </c>
      <c r="AY583" s="18" t="s">
        <v>130</v>
      </c>
      <c r="BE583" s="186">
        <f>IF(N583="základní",J583,0)</f>
        <v>0</v>
      </c>
      <c r="BF583" s="186">
        <f>IF(N583="snížená",J583,0)</f>
        <v>0</v>
      </c>
      <c r="BG583" s="186">
        <f>IF(N583="zákl. přenesená",J583,0)</f>
        <v>0</v>
      </c>
      <c r="BH583" s="186">
        <f>IF(N583="sníž. přenesená",J583,0)</f>
        <v>0</v>
      </c>
      <c r="BI583" s="186">
        <f>IF(N583="nulová",J583,0)</f>
        <v>0</v>
      </c>
      <c r="BJ583" s="18" t="s">
        <v>82</v>
      </c>
      <c r="BK583" s="186">
        <f>ROUND(I583*H583,2)</f>
        <v>0</v>
      </c>
      <c r="BL583" s="18" t="s">
        <v>137</v>
      </c>
      <c r="BM583" s="185" t="s">
        <v>760</v>
      </c>
    </row>
    <row r="584" spans="1:65" s="2" customFormat="1" ht="18">
      <c r="A584" s="35"/>
      <c r="B584" s="36"/>
      <c r="C584" s="37"/>
      <c r="D584" s="187" t="s">
        <v>138</v>
      </c>
      <c r="E584" s="37"/>
      <c r="F584" s="188" t="s">
        <v>761</v>
      </c>
      <c r="G584" s="37"/>
      <c r="H584" s="37"/>
      <c r="I584" s="189"/>
      <c r="J584" s="37"/>
      <c r="K584" s="37"/>
      <c r="L584" s="40"/>
      <c r="M584" s="190"/>
      <c r="N584" s="191"/>
      <c r="O584" s="65"/>
      <c r="P584" s="65"/>
      <c r="Q584" s="65"/>
      <c r="R584" s="65"/>
      <c r="S584" s="65"/>
      <c r="T584" s="66"/>
      <c r="U584" s="35"/>
      <c r="V584" s="35"/>
      <c r="W584" s="35"/>
      <c r="X584" s="35"/>
      <c r="Y584" s="35"/>
      <c r="Z584" s="35"/>
      <c r="AA584" s="35"/>
      <c r="AB584" s="35"/>
      <c r="AC584" s="35"/>
      <c r="AD584" s="35"/>
      <c r="AE584" s="35"/>
      <c r="AT584" s="18" t="s">
        <v>138</v>
      </c>
      <c r="AU584" s="18" t="s">
        <v>84</v>
      </c>
    </row>
    <row r="585" spans="1:65" s="2" customFormat="1" ht="10">
      <c r="A585" s="35"/>
      <c r="B585" s="36"/>
      <c r="C585" s="37"/>
      <c r="D585" s="192" t="s">
        <v>140</v>
      </c>
      <c r="E585" s="37"/>
      <c r="F585" s="193" t="s">
        <v>762</v>
      </c>
      <c r="G585" s="37"/>
      <c r="H585" s="37"/>
      <c r="I585" s="189"/>
      <c r="J585" s="37"/>
      <c r="K585" s="37"/>
      <c r="L585" s="40"/>
      <c r="M585" s="190"/>
      <c r="N585" s="191"/>
      <c r="O585" s="65"/>
      <c r="P585" s="65"/>
      <c r="Q585" s="65"/>
      <c r="R585" s="65"/>
      <c r="S585" s="65"/>
      <c r="T585" s="66"/>
      <c r="U585" s="35"/>
      <c r="V585" s="35"/>
      <c r="W585" s="35"/>
      <c r="X585" s="35"/>
      <c r="Y585" s="35"/>
      <c r="Z585" s="35"/>
      <c r="AA585" s="35"/>
      <c r="AB585" s="35"/>
      <c r="AC585" s="35"/>
      <c r="AD585" s="35"/>
      <c r="AE585" s="35"/>
      <c r="AT585" s="18" t="s">
        <v>140</v>
      </c>
      <c r="AU585" s="18" t="s">
        <v>84</v>
      </c>
    </row>
    <row r="586" spans="1:65" s="14" customFormat="1" ht="10">
      <c r="B586" s="204"/>
      <c r="C586" s="205"/>
      <c r="D586" s="187" t="s">
        <v>142</v>
      </c>
      <c r="E586" s="206" t="s">
        <v>19</v>
      </c>
      <c r="F586" s="207" t="s">
        <v>763</v>
      </c>
      <c r="G586" s="205"/>
      <c r="H586" s="208">
        <v>2.25</v>
      </c>
      <c r="I586" s="209"/>
      <c r="J586" s="205"/>
      <c r="K586" s="205"/>
      <c r="L586" s="210"/>
      <c r="M586" s="211"/>
      <c r="N586" s="212"/>
      <c r="O586" s="212"/>
      <c r="P586" s="212"/>
      <c r="Q586" s="212"/>
      <c r="R586" s="212"/>
      <c r="S586" s="212"/>
      <c r="T586" s="213"/>
      <c r="AT586" s="214" t="s">
        <v>142</v>
      </c>
      <c r="AU586" s="214" t="s">
        <v>84</v>
      </c>
      <c r="AV586" s="14" t="s">
        <v>84</v>
      </c>
      <c r="AW586" s="14" t="s">
        <v>35</v>
      </c>
      <c r="AX586" s="14" t="s">
        <v>74</v>
      </c>
      <c r="AY586" s="214" t="s">
        <v>130</v>
      </c>
    </row>
    <row r="587" spans="1:65" s="15" customFormat="1" ht="10">
      <c r="B587" s="215"/>
      <c r="C587" s="216"/>
      <c r="D587" s="187" t="s">
        <v>142</v>
      </c>
      <c r="E587" s="217" t="s">
        <v>19</v>
      </c>
      <c r="F587" s="218" t="s">
        <v>145</v>
      </c>
      <c r="G587" s="216"/>
      <c r="H587" s="219">
        <v>2.25</v>
      </c>
      <c r="I587" s="220"/>
      <c r="J587" s="216"/>
      <c r="K587" s="216"/>
      <c r="L587" s="221"/>
      <c r="M587" s="222"/>
      <c r="N587" s="223"/>
      <c r="O587" s="223"/>
      <c r="P587" s="223"/>
      <c r="Q587" s="223"/>
      <c r="R587" s="223"/>
      <c r="S587" s="223"/>
      <c r="T587" s="224"/>
      <c r="AT587" s="225" t="s">
        <v>142</v>
      </c>
      <c r="AU587" s="225" t="s">
        <v>84</v>
      </c>
      <c r="AV587" s="15" t="s">
        <v>137</v>
      </c>
      <c r="AW587" s="15" t="s">
        <v>35</v>
      </c>
      <c r="AX587" s="15" t="s">
        <v>82</v>
      </c>
      <c r="AY587" s="225" t="s">
        <v>130</v>
      </c>
    </row>
    <row r="588" spans="1:65" s="2" customFormat="1" ht="16.5" customHeight="1">
      <c r="A588" s="35"/>
      <c r="B588" s="36"/>
      <c r="C588" s="174" t="s">
        <v>608</v>
      </c>
      <c r="D588" s="174" t="s">
        <v>132</v>
      </c>
      <c r="E588" s="175" t="s">
        <v>764</v>
      </c>
      <c r="F588" s="176" t="s">
        <v>765</v>
      </c>
      <c r="G588" s="177" t="s">
        <v>182</v>
      </c>
      <c r="H588" s="178">
        <v>17.5</v>
      </c>
      <c r="I588" s="179"/>
      <c r="J588" s="180">
        <f>ROUND(I588*H588,2)</f>
        <v>0</v>
      </c>
      <c r="K588" s="176" t="s">
        <v>136</v>
      </c>
      <c r="L588" s="40"/>
      <c r="M588" s="181" t="s">
        <v>19</v>
      </c>
      <c r="N588" s="182" t="s">
        <v>45</v>
      </c>
      <c r="O588" s="65"/>
      <c r="P588" s="183">
        <f>O588*H588</f>
        <v>0</v>
      </c>
      <c r="Q588" s="183">
        <v>8.0000000000000007E-5</v>
      </c>
      <c r="R588" s="183">
        <f>Q588*H588</f>
        <v>1.4000000000000002E-3</v>
      </c>
      <c r="S588" s="183">
        <v>1.7999999999999999E-2</v>
      </c>
      <c r="T588" s="184">
        <f>S588*H588</f>
        <v>0.315</v>
      </c>
      <c r="U588" s="35"/>
      <c r="V588" s="35"/>
      <c r="W588" s="35"/>
      <c r="X588" s="35"/>
      <c r="Y588" s="35"/>
      <c r="Z588" s="35"/>
      <c r="AA588" s="35"/>
      <c r="AB588" s="35"/>
      <c r="AC588" s="35"/>
      <c r="AD588" s="35"/>
      <c r="AE588" s="35"/>
      <c r="AR588" s="185" t="s">
        <v>137</v>
      </c>
      <c r="AT588" s="185" t="s">
        <v>132</v>
      </c>
      <c r="AU588" s="185" t="s">
        <v>84</v>
      </c>
      <c r="AY588" s="18" t="s">
        <v>130</v>
      </c>
      <c r="BE588" s="186">
        <f>IF(N588="základní",J588,0)</f>
        <v>0</v>
      </c>
      <c r="BF588" s="186">
        <f>IF(N588="snížená",J588,0)</f>
        <v>0</v>
      </c>
      <c r="BG588" s="186">
        <f>IF(N588="zákl. přenesená",J588,0)</f>
        <v>0</v>
      </c>
      <c r="BH588" s="186">
        <f>IF(N588="sníž. přenesená",J588,0)</f>
        <v>0</v>
      </c>
      <c r="BI588" s="186">
        <f>IF(N588="nulová",J588,0)</f>
        <v>0</v>
      </c>
      <c r="BJ588" s="18" t="s">
        <v>82</v>
      </c>
      <c r="BK588" s="186">
        <f>ROUND(I588*H588,2)</f>
        <v>0</v>
      </c>
      <c r="BL588" s="18" t="s">
        <v>137</v>
      </c>
      <c r="BM588" s="185" t="s">
        <v>766</v>
      </c>
    </row>
    <row r="589" spans="1:65" s="2" customFormat="1" ht="10">
      <c r="A589" s="35"/>
      <c r="B589" s="36"/>
      <c r="C589" s="37"/>
      <c r="D589" s="187" t="s">
        <v>138</v>
      </c>
      <c r="E589" s="37"/>
      <c r="F589" s="188" t="s">
        <v>767</v>
      </c>
      <c r="G589" s="37"/>
      <c r="H589" s="37"/>
      <c r="I589" s="189"/>
      <c r="J589" s="37"/>
      <c r="K589" s="37"/>
      <c r="L589" s="40"/>
      <c r="M589" s="190"/>
      <c r="N589" s="191"/>
      <c r="O589" s="65"/>
      <c r="P589" s="65"/>
      <c r="Q589" s="65"/>
      <c r="R589" s="65"/>
      <c r="S589" s="65"/>
      <c r="T589" s="66"/>
      <c r="U589" s="35"/>
      <c r="V589" s="35"/>
      <c r="W589" s="35"/>
      <c r="X589" s="35"/>
      <c r="Y589" s="35"/>
      <c r="Z589" s="35"/>
      <c r="AA589" s="35"/>
      <c r="AB589" s="35"/>
      <c r="AC589" s="35"/>
      <c r="AD589" s="35"/>
      <c r="AE589" s="35"/>
      <c r="AT589" s="18" t="s">
        <v>138</v>
      </c>
      <c r="AU589" s="18" t="s">
        <v>84</v>
      </c>
    </row>
    <row r="590" spans="1:65" s="2" customFormat="1" ht="10">
      <c r="A590" s="35"/>
      <c r="B590" s="36"/>
      <c r="C590" s="37"/>
      <c r="D590" s="192" t="s">
        <v>140</v>
      </c>
      <c r="E590" s="37"/>
      <c r="F590" s="193" t="s">
        <v>768</v>
      </c>
      <c r="G590" s="37"/>
      <c r="H590" s="37"/>
      <c r="I590" s="189"/>
      <c r="J590" s="37"/>
      <c r="K590" s="37"/>
      <c r="L590" s="40"/>
      <c r="M590" s="190"/>
      <c r="N590" s="191"/>
      <c r="O590" s="65"/>
      <c r="P590" s="65"/>
      <c r="Q590" s="65"/>
      <c r="R590" s="65"/>
      <c r="S590" s="65"/>
      <c r="T590" s="66"/>
      <c r="U590" s="35"/>
      <c r="V590" s="35"/>
      <c r="W590" s="35"/>
      <c r="X590" s="35"/>
      <c r="Y590" s="35"/>
      <c r="Z590" s="35"/>
      <c r="AA590" s="35"/>
      <c r="AB590" s="35"/>
      <c r="AC590" s="35"/>
      <c r="AD590" s="35"/>
      <c r="AE590" s="35"/>
      <c r="AT590" s="18" t="s">
        <v>140</v>
      </c>
      <c r="AU590" s="18" t="s">
        <v>84</v>
      </c>
    </row>
    <row r="591" spans="1:65" s="14" customFormat="1" ht="10">
      <c r="B591" s="204"/>
      <c r="C591" s="205"/>
      <c r="D591" s="187" t="s">
        <v>142</v>
      </c>
      <c r="E591" s="206" t="s">
        <v>19</v>
      </c>
      <c r="F591" s="207" t="s">
        <v>769</v>
      </c>
      <c r="G591" s="205"/>
      <c r="H591" s="208">
        <v>17.5</v>
      </c>
      <c r="I591" s="209"/>
      <c r="J591" s="205"/>
      <c r="K591" s="205"/>
      <c r="L591" s="210"/>
      <c r="M591" s="211"/>
      <c r="N591" s="212"/>
      <c r="O591" s="212"/>
      <c r="P591" s="212"/>
      <c r="Q591" s="212"/>
      <c r="R591" s="212"/>
      <c r="S591" s="212"/>
      <c r="T591" s="213"/>
      <c r="AT591" s="214" t="s">
        <v>142</v>
      </c>
      <c r="AU591" s="214" t="s">
        <v>84</v>
      </c>
      <c r="AV591" s="14" t="s">
        <v>84</v>
      </c>
      <c r="AW591" s="14" t="s">
        <v>35</v>
      </c>
      <c r="AX591" s="14" t="s">
        <v>74</v>
      </c>
      <c r="AY591" s="214" t="s">
        <v>130</v>
      </c>
    </row>
    <row r="592" spans="1:65" s="15" customFormat="1" ht="10">
      <c r="B592" s="215"/>
      <c r="C592" s="216"/>
      <c r="D592" s="187" t="s">
        <v>142</v>
      </c>
      <c r="E592" s="217" t="s">
        <v>19</v>
      </c>
      <c r="F592" s="218" t="s">
        <v>145</v>
      </c>
      <c r="G592" s="216"/>
      <c r="H592" s="219">
        <v>17.5</v>
      </c>
      <c r="I592" s="220"/>
      <c r="J592" s="216"/>
      <c r="K592" s="216"/>
      <c r="L592" s="221"/>
      <c r="M592" s="222"/>
      <c r="N592" s="223"/>
      <c r="O592" s="223"/>
      <c r="P592" s="223"/>
      <c r="Q592" s="223"/>
      <c r="R592" s="223"/>
      <c r="S592" s="223"/>
      <c r="T592" s="224"/>
      <c r="AT592" s="225" t="s">
        <v>142</v>
      </c>
      <c r="AU592" s="225" t="s">
        <v>84</v>
      </c>
      <c r="AV592" s="15" t="s">
        <v>137</v>
      </c>
      <c r="AW592" s="15" t="s">
        <v>35</v>
      </c>
      <c r="AX592" s="15" t="s">
        <v>82</v>
      </c>
      <c r="AY592" s="225" t="s">
        <v>130</v>
      </c>
    </row>
    <row r="593" spans="1:65" s="2" customFormat="1" ht="24.15" customHeight="1">
      <c r="A593" s="35"/>
      <c r="B593" s="36"/>
      <c r="C593" s="174" t="s">
        <v>770</v>
      </c>
      <c r="D593" s="174" t="s">
        <v>132</v>
      </c>
      <c r="E593" s="175" t="s">
        <v>771</v>
      </c>
      <c r="F593" s="176" t="s">
        <v>772</v>
      </c>
      <c r="G593" s="177" t="s">
        <v>471</v>
      </c>
      <c r="H593" s="178">
        <v>4</v>
      </c>
      <c r="I593" s="179"/>
      <c r="J593" s="180">
        <f>ROUND(I593*H593,2)</f>
        <v>0</v>
      </c>
      <c r="K593" s="176" t="s">
        <v>136</v>
      </c>
      <c r="L593" s="40"/>
      <c r="M593" s="181" t="s">
        <v>19</v>
      </c>
      <c r="N593" s="182" t="s">
        <v>45</v>
      </c>
      <c r="O593" s="65"/>
      <c r="P593" s="183">
        <f>O593*H593</f>
        <v>0</v>
      </c>
      <c r="Q593" s="183">
        <v>2.7699999999999999E-3</v>
      </c>
      <c r="R593" s="183">
        <f>Q593*H593</f>
        <v>1.108E-2</v>
      </c>
      <c r="S593" s="183">
        <v>0</v>
      </c>
      <c r="T593" s="184">
        <f>S593*H593</f>
        <v>0</v>
      </c>
      <c r="U593" s="35"/>
      <c r="V593" s="35"/>
      <c r="W593" s="35"/>
      <c r="X593" s="35"/>
      <c r="Y593" s="35"/>
      <c r="Z593" s="35"/>
      <c r="AA593" s="35"/>
      <c r="AB593" s="35"/>
      <c r="AC593" s="35"/>
      <c r="AD593" s="35"/>
      <c r="AE593" s="35"/>
      <c r="AR593" s="185" t="s">
        <v>137</v>
      </c>
      <c r="AT593" s="185" t="s">
        <v>132</v>
      </c>
      <c r="AU593" s="185" t="s">
        <v>84</v>
      </c>
      <c r="AY593" s="18" t="s">
        <v>130</v>
      </c>
      <c r="BE593" s="186">
        <f>IF(N593="základní",J593,0)</f>
        <v>0</v>
      </c>
      <c r="BF593" s="186">
        <f>IF(N593="snížená",J593,0)</f>
        <v>0</v>
      </c>
      <c r="BG593" s="186">
        <f>IF(N593="zákl. přenesená",J593,0)</f>
        <v>0</v>
      </c>
      <c r="BH593" s="186">
        <f>IF(N593="sníž. přenesená",J593,0)</f>
        <v>0</v>
      </c>
      <c r="BI593" s="186">
        <f>IF(N593="nulová",J593,0)</f>
        <v>0</v>
      </c>
      <c r="BJ593" s="18" t="s">
        <v>82</v>
      </c>
      <c r="BK593" s="186">
        <f>ROUND(I593*H593,2)</f>
        <v>0</v>
      </c>
      <c r="BL593" s="18" t="s">
        <v>137</v>
      </c>
      <c r="BM593" s="185" t="s">
        <v>773</v>
      </c>
    </row>
    <row r="594" spans="1:65" s="2" customFormat="1" ht="18">
      <c r="A594" s="35"/>
      <c r="B594" s="36"/>
      <c r="C594" s="37"/>
      <c r="D594" s="187" t="s">
        <v>138</v>
      </c>
      <c r="E594" s="37"/>
      <c r="F594" s="188" t="s">
        <v>774</v>
      </c>
      <c r="G594" s="37"/>
      <c r="H594" s="37"/>
      <c r="I594" s="189"/>
      <c r="J594" s="37"/>
      <c r="K594" s="37"/>
      <c r="L594" s="40"/>
      <c r="M594" s="190"/>
      <c r="N594" s="191"/>
      <c r="O594" s="65"/>
      <c r="P594" s="65"/>
      <c r="Q594" s="65"/>
      <c r="R594" s="65"/>
      <c r="S594" s="65"/>
      <c r="T594" s="66"/>
      <c r="U594" s="35"/>
      <c r="V594" s="35"/>
      <c r="W594" s="35"/>
      <c r="X594" s="35"/>
      <c r="Y594" s="35"/>
      <c r="Z594" s="35"/>
      <c r="AA594" s="35"/>
      <c r="AB594" s="35"/>
      <c r="AC594" s="35"/>
      <c r="AD594" s="35"/>
      <c r="AE594" s="35"/>
      <c r="AT594" s="18" t="s">
        <v>138</v>
      </c>
      <c r="AU594" s="18" t="s">
        <v>84</v>
      </c>
    </row>
    <row r="595" spans="1:65" s="2" customFormat="1" ht="10">
      <c r="A595" s="35"/>
      <c r="B595" s="36"/>
      <c r="C595" s="37"/>
      <c r="D595" s="192" t="s">
        <v>140</v>
      </c>
      <c r="E595" s="37"/>
      <c r="F595" s="193" t="s">
        <v>775</v>
      </c>
      <c r="G595" s="37"/>
      <c r="H595" s="37"/>
      <c r="I595" s="189"/>
      <c r="J595" s="37"/>
      <c r="K595" s="37"/>
      <c r="L595" s="40"/>
      <c r="M595" s="190"/>
      <c r="N595" s="191"/>
      <c r="O595" s="65"/>
      <c r="P595" s="65"/>
      <c r="Q595" s="65"/>
      <c r="R595" s="65"/>
      <c r="S595" s="65"/>
      <c r="T595" s="66"/>
      <c r="U595" s="35"/>
      <c r="V595" s="35"/>
      <c r="W595" s="35"/>
      <c r="X595" s="35"/>
      <c r="Y595" s="35"/>
      <c r="Z595" s="35"/>
      <c r="AA595" s="35"/>
      <c r="AB595" s="35"/>
      <c r="AC595" s="35"/>
      <c r="AD595" s="35"/>
      <c r="AE595" s="35"/>
      <c r="AT595" s="18" t="s">
        <v>140</v>
      </c>
      <c r="AU595" s="18" t="s">
        <v>84</v>
      </c>
    </row>
    <row r="596" spans="1:65" s="14" customFormat="1" ht="10">
      <c r="B596" s="204"/>
      <c r="C596" s="205"/>
      <c r="D596" s="187" t="s">
        <v>142</v>
      </c>
      <c r="E596" s="206" t="s">
        <v>19</v>
      </c>
      <c r="F596" s="207" t="s">
        <v>776</v>
      </c>
      <c r="G596" s="205"/>
      <c r="H596" s="208">
        <v>4</v>
      </c>
      <c r="I596" s="209"/>
      <c r="J596" s="205"/>
      <c r="K596" s="205"/>
      <c r="L596" s="210"/>
      <c r="M596" s="211"/>
      <c r="N596" s="212"/>
      <c r="O596" s="212"/>
      <c r="P596" s="212"/>
      <c r="Q596" s="212"/>
      <c r="R596" s="212"/>
      <c r="S596" s="212"/>
      <c r="T596" s="213"/>
      <c r="AT596" s="214" t="s">
        <v>142</v>
      </c>
      <c r="AU596" s="214" t="s">
        <v>84</v>
      </c>
      <c r="AV596" s="14" t="s">
        <v>84</v>
      </c>
      <c r="AW596" s="14" t="s">
        <v>35</v>
      </c>
      <c r="AX596" s="14" t="s">
        <v>74</v>
      </c>
      <c r="AY596" s="214" t="s">
        <v>130</v>
      </c>
    </row>
    <row r="597" spans="1:65" s="15" customFormat="1" ht="10">
      <c r="B597" s="215"/>
      <c r="C597" s="216"/>
      <c r="D597" s="187" t="s">
        <v>142</v>
      </c>
      <c r="E597" s="217" t="s">
        <v>19</v>
      </c>
      <c r="F597" s="218" t="s">
        <v>145</v>
      </c>
      <c r="G597" s="216"/>
      <c r="H597" s="219">
        <v>4</v>
      </c>
      <c r="I597" s="220"/>
      <c r="J597" s="216"/>
      <c r="K597" s="216"/>
      <c r="L597" s="221"/>
      <c r="M597" s="222"/>
      <c r="N597" s="223"/>
      <c r="O597" s="223"/>
      <c r="P597" s="223"/>
      <c r="Q597" s="223"/>
      <c r="R597" s="223"/>
      <c r="S597" s="223"/>
      <c r="T597" s="224"/>
      <c r="AT597" s="225" t="s">
        <v>142</v>
      </c>
      <c r="AU597" s="225" t="s">
        <v>84</v>
      </c>
      <c r="AV597" s="15" t="s">
        <v>137</v>
      </c>
      <c r="AW597" s="15" t="s">
        <v>35</v>
      </c>
      <c r="AX597" s="15" t="s">
        <v>82</v>
      </c>
      <c r="AY597" s="225" t="s">
        <v>130</v>
      </c>
    </row>
    <row r="598" spans="1:65" s="2" customFormat="1" ht="24.15" customHeight="1">
      <c r="A598" s="35"/>
      <c r="B598" s="36"/>
      <c r="C598" s="174" t="s">
        <v>777</v>
      </c>
      <c r="D598" s="174" t="s">
        <v>132</v>
      </c>
      <c r="E598" s="175" t="s">
        <v>778</v>
      </c>
      <c r="F598" s="176" t="s">
        <v>779</v>
      </c>
      <c r="G598" s="177" t="s">
        <v>471</v>
      </c>
      <c r="H598" s="178">
        <v>3</v>
      </c>
      <c r="I598" s="179"/>
      <c r="J598" s="180">
        <f>ROUND(I598*H598,2)</f>
        <v>0</v>
      </c>
      <c r="K598" s="176" t="s">
        <v>136</v>
      </c>
      <c r="L598" s="40"/>
      <c r="M598" s="181" t="s">
        <v>19</v>
      </c>
      <c r="N598" s="182" t="s">
        <v>45</v>
      </c>
      <c r="O598" s="65"/>
      <c r="P598" s="183">
        <f>O598*H598</f>
        <v>0</v>
      </c>
      <c r="Q598" s="183">
        <v>4.62E-3</v>
      </c>
      <c r="R598" s="183">
        <f>Q598*H598</f>
        <v>1.3860000000000001E-2</v>
      </c>
      <c r="S598" s="183">
        <v>0</v>
      </c>
      <c r="T598" s="184">
        <f>S598*H598</f>
        <v>0</v>
      </c>
      <c r="U598" s="35"/>
      <c r="V598" s="35"/>
      <c r="W598" s="35"/>
      <c r="X598" s="35"/>
      <c r="Y598" s="35"/>
      <c r="Z598" s="35"/>
      <c r="AA598" s="35"/>
      <c r="AB598" s="35"/>
      <c r="AC598" s="35"/>
      <c r="AD598" s="35"/>
      <c r="AE598" s="35"/>
      <c r="AR598" s="185" t="s">
        <v>137</v>
      </c>
      <c r="AT598" s="185" t="s">
        <v>132</v>
      </c>
      <c r="AU598" s="185" t="s">
        <v>84</v>
      </c>
      <c r="AY598" s="18" t="s">
        <v>130</v>
      </c>
      <c r="BE598" s="186">
        <f>IF(N598="základní",J598,0)</f>
        <v>0</v>
      </c>
      <c r="BF598" s="186">
        <f>IF(N598="snížená",J598,0)</f>
        <v>0</v>
      </c>
      <c r="BG598" s="186">
        <f>IF(N598="zákl. přenesená",J598,0)</f>
        <v>0</v>
      </c>
      <c r="BH598" s="186">
        <f>IF(N598="sníž. přenesená",J598,0)</f>
        <v>0</v>
      </c>
      <c r="BI598" s="186">
        <f>IF(N598="nulová",J598,0)</f>
        <v>0</v>
      </c>
      <c r="BJ598" s="18" t="s">
        <v>82</v>
      </c>
      <c r="BK598" s="186">
        <f>ROUND(I598*H598,2)</f>
        <v>0</v>
      </c>
      <c r="BL598" s="18" t="s">
        <v>137</v>
      </c>
      <c r="BM598" s="185" t="s">
        <v>780</v>
      </c>
    </row>
    <row r="599" spans="1:65" s="2" customFormat="1" ht="18">
      <c r="A599" s="35"/>
      <c r="B599" s="36"/>
      <c r="C599" s="37"/>
      <c r="D599" s="187" t="s">
        <v>138</v>
      </c>
      <c r="E599" s="37"/>
      <c r="F599" s="188" t="s">
        <v>781</v>
      </c>
      <c r="G599" s="37"/>
      <c r="H599" s="37"/>
      <c r="I599" s="189"/>
      <c r="J599" s="37"/>
      <c r="K599" s="37"/>
      <c r="L599" s="40"/>
      <c r="M599" s="190"/>
      <c r="N599" s="191"/>
      <c r="O599" s="65"/>
      <c r="P599" s="65"/>
      <c r="Q599" s="65"/>
      <c r="R599" s="65"/>
      <c r="S599" s="65"/>
      <c r="T599" s="66"/>
      <c r="U599" s="35"/>
      <c r="V599" s="35"/>
      <c r="W599" s="35"/>
      <c r="X599" s="35"/>
      <c r="Y599" s="35"/>
      <c r="Z599" s="35"/>
      <c r="AA599" s="35"/>
      <c r="AB599" s="35"/>
      <c r="AC599" s="35"/>
      <c r="AD599" s="35"/>
      <c r="AE599" s="35"/>
      <c r="AT599" s="18" t="s">
        <v>138</v>
      </c>
      <c r="AU599" s="18" t="s">
        <v>84</v>
      </c>
    </row>
    <row r="600" spans="1:65" s="2" customFormat="1" ht="10">
      <c r="A600" s="35"/>
      <c r="B600" s="36"/>
      <c r="C600" s="37"/>
      <c r="D600" s="192" t="s">
        <v>140</v>
      </c>
      <c r="E600" s="37"/>
      <c r="F600" s="193" t="s">
        <v>782</v>
      </c>
      <c r="G600" s="37"/>
      <c r="H600" s="37"/>
      <c r="I600" s="189"/>
      <c r="J600" s="37"/>
      <c r="K600" s="37"/>
      <c r="L600" s="40"/>
      <c r="M600" s="190"/>
      <c r="N600" s="191"/>
      <c r="O600" s="65"/>
      <c r="P600" s="65"/>
      <c r="Q600" s="65"/>
      <c r="R600" s="65"/>
      <c r="S600" s="65"/>
      <c r="T600" s="66"/>
      <c r="U600" s="35"/>
      <c r="V600" s="35"/>
      <c r="W600" s="35"/>
      <c r="X600" s="35"/>
      <c r="Y600" s="35"/>
      <c r="Z600" s="35"/>
      <c r="AA600" s="35"/>
      <c r="AB600" s="35"/>
      <c r="AC600" s="35"/>
      <c r="AD600" s="35"/>
      <c r="AE600" s="35"/>
      <c r="AT600" s="18" t="s">
        <v>140</v>
      </c>
      <c r="AU600" s="18" t="s">
        <v>84</v>
      </c>
    </row>
    <row r="601" spans="1:65" s="14" customFormat="1" ht="10">
      <c r="B601" s="204"/>
      <c r="C601" s="205"/>
      <c r="D601" s="187" t="s">
        <v>142</v>
      </c>
      <c r="E601" s="206" t="s">
        <v>19</v>
      </c>
      <c r="F601" s="207" t="s">
        <v>783</v>
      </c>
      <c r="G601" s="205"/>
      <c r="H601" s="208">
        <v>3</v>
      </c>
      <c r="I601" s="209"/>
      <c r="J601" s="205"/>
      <c r="K601" s="205"/>
      <c r="L601" s="210"/>
      <c r="M601" s="211"/>
      <c r="N601" s="212"/>
      <c r="O601" s="212"/>
      <c r="P601" s="212"/>
      <c r="Q601" s="212"/>
      <c r="R601" s="212"/>
      <c r="S601" s="212"/>
      <c r="T601" s="213"/>
      <c r="AT601" s="214" t="s">
        <v>142</v>
      </c>
      <c r="AU601" s="214" t="s">
        <v>84</v>
      </c>
      <c r="AV601" s="14" t="s">
        <v>84</v>
      </c>
      <c r="AW601" s="14" t="s">
        <v>35</v>
      </c>
      <c r="AX601" s="14" t="s">
        <v>74</v>
      </c>
      <c r="AY601" s="214" t="s">
        <v>130</v>
      </c>
    </row>
    <row r="602" spans="1:65" s="15" customFormat="1" ht="10">
      <c r="B602" s="215"/>
      <c r="C602" s="216"/>
      <c r="D602" s="187" t="s">
        <v>142</v>
      </c>
      <c r="E602" s="217" t="s">
        <v>19</v>
      </c>
      <c r="F602" s="218" t="s">
        <v>145</v>
      </c>
      <c r="G602" s="216"/>
      <c r="H602" s="219">
        <v>3</v>
      </c>
      <c r="I602" s="220"/>
      <c r="J602" s="216"/>
      <c r="K602" s="216"/>
      <c r="L602" s="221"/>
      <c r="M602" s="222"/>
      <c r="N602" s="223"/>
      <c r="O602" s="223"/>
      <c r="P602" s="223"/>
      <c r="Q602" s="223"/>
      <c r="R602" s="223"/>
      <c r="S602" s="223"/>
      <c r="T602" s="224"/>
      <c r="AT602" s="225" t="s">
        <v>142</v>
      </c>
      <c r="AU602" s="225" t="s">
        <v>84</v>
      </c>
      <c r="AV602" s="15" t="s">
        <v>137</v>
      </c>
      <c r="AW602" s="15" t="s">
        <v>35</v>
      </c>
      <c r="AX602" s="15" t="s">
        <v>82</v>
      </c>
      <c r="AY602" s="225" t="s">
        <v>130</v>
      </c>
    </row>
    <row r="603" spans="1:65" s="2" customFormat="1" ht="16.5" customHeight="1">
      <c r="A603" s="35"/>
      <c r="B603" s="36"/>
      <c r="C603" s="174" t="s">
        <v>784</v>
      </c>
      <c r="D603" s="174" t="s">
        <v>132</v>
      </c>
      <c r="E603" s="175" t="s">
        <v>785</v>
      </c>
      <c r="F603" s="176" t="s">
        <v>786</v>
      </c>
      <c r="G603" s="177" t="s">
        <v>471</v>
      </c>
      <c r="H603" s="178">
        <v>4</v>
      </c>
      <c r="I603" s="179"/>
      <c r="J603" s="180">
        <f>ROUND(I603*H603,2)</f>
        <v>0</v>
      </c>
      <c r="K603" s="176" t="s">
        <v>421</v>
      </c>
      <c r="L603" s="40"/>
      <c r="M603" s="181" t="s">
        <v>19</v>
      </c>
      <c r="N603" s="182" t="s">
        <v>45</v>
      </c>
      <c r="O603" s="65"/>
      <c r="P603" s="183">
        <f>O603*H603</f>
        <v>0</v>
      </c>
      <c r="Q603" s="183">
        <v>0</v>
      </c>
      <c r="R603" s="183">
        <f>Q603*H603</f>
        <v>0</v>
      </c>
      <c r="S603" s="183">
        <v>0</v>
      </c>
      <c r="T603" s="184">
        <f>S603*H603</f>
        <v>0</v>
      </c>
      <c r="U603" s="35"/>
      <c r="V603" s="35"/>
      <c r="W603" s="35"/>
      <c r="X603" s="35"/>
      <c r="Y603" s="35"/>
      <c r="Z603" s="35"/>
      <c r="AA603" s="35"/>
      <c r="AB603" s="35"/>
      <c r="AC603" s="35"/>
      <c r="AD603" s="35"/>
      <c r="AE603" s="35"/>
      <c r="AR603" s="185" t="s">
        <v>137</v>
      </c>
      <c r="AT603" s="185" t="s">
        <v>132</v>
      </c>
      <c r="AU603" s="185" t="s">
        <v>84</v>
      </c>
      <c r="AY603" s="18" t="s">
        <v>130</v>
      </c>
      <c r="BE603" s="186">
        <f>IF(N603="základní",J603,0)</f>
        <v>0</v>
      </c>
      <c r="BF603" s="186">
        <f>IF(N603="snížená",J603,0)</f>
        <v>0</v>
      </c>
      <c r="BG603" s="186">
        <f>IF(N603="zákl. přenesená",J603,0)</f>
        <v>0</v>
      </c>
      <c r="BH603" s="186">
        <f>IF(N603="sníž. přenesená",J603,0)</f>
        <v>0</v>
      </c>
      <c r="BI603" s="186">
        <f>IF(N603="nulová",J603,0)</f>
        <v>0</v>
      </c>
      <c r="BJ603" s="18" t="s">
        <v>82</v>
      </c>
      <c r="BK603" s="186">
        <f>ROUND(I603*H603,2)</f>
        <v>0</v>
      </c>
      <c r="BL603" s="18" t="s">
        <v>137</v>
      </c>
      <c r="BM603" s="185" t="s">
        <v>787</v>
      </c>
    </row>
    <row r="604" spans="1:65" s="2" customFormat="1" ht="10">
      <c r="A604" s="35"/>
      <c r="B604" s="36"/>
      <c r="C604" s="37"/>
      <c r="D604" s="187" t="s">
        <v>138</v>
      </c>
      <c r="E604" s="37"/>
      <c r="F604" s="188" t="s">
        <v>786</v>
      </c>
      <c r="G604" s="37"/>
      <c r="H604" s="37"/>
      <c r="I604" s="189"/>
      <c r="J604" s="37"/>
      <c r="K604" s="37"/>
      <c r="L604" s="40"/>
      <c r="M604" s="190"/>
      <c r="N604" s="191"/>
      <c r="O604" s="65"/>
      <c r="P604" s="65"/>
      <c r="Q604" s="65"/>
      <c r="R604" s="65"/>
      <c r="S604" s="65"/>
      <c r="T604" s="66"/>
      <c r="U604" s="35"/>
      <c r="V604" s="35"/>
      <c r="W604" s="35"/>
      <c r="X604" s="35"/>
      <c r="Y604" s="35"/>
      <c r="Z604" s="35"/>
      <c r="AA604" s="35"/>
      <c r="AB604" s="35"/>
      <c r="AC604" s="35"/>
      <c r="AD604" s="35"/>
      <c r="AE604" s="35"/>
      <c r="AT604" s="18" t="s">
        <v>138</v>
      </c>
      <c r="AU604" s="18" t="s">
        <v>84</v>
      </c>
    </row>
    <row r="605" spans="1:65" s="2" customFormat="1" ht="36">
      <c r="A605" s="35"/>
      <c r="B605" s="36"/>
      <c r="C605" s="37"/>
      <c r="D605" s="187" t="s">
        <v>512</v>
      </c>
      <c r="E605" s="37"/>
      <c r="F605" s="236" t="s">
        <v>788</v>
      </c>
      <c r="G605" s="37"/>
      <c r="H605" s="37"/>
      <c r="I605" s="189"/>
      <c r="J605" s="37"/>
      <c r="K605" s="37"/>
      <c r="L605" s="40"/>
      <c r="M605" s="190"/>
      <c r="N605" s="191"/>
      <c r="O605" s="65"/>
      <c r="P605" s="65"/>
      <c r="Q605" s="65"/>
      <c r="R605" s="65"/>
      <c r="S605" s="65"/>
      <c r="T605" s="66"/>
      <c r="U605" s="35"/>
      <c r="V605" s="35"/>
      <c r="W605" s="35"/>
      <c r="X605" s="35"/>
      <c r="Y605" s="35"/>
      <c r="Z605" s="35"/>
      <c r="AA605" s="35"/>
      <c r="AB605" s="35"/>
      <c r="AC605" s="35"/>
      <c r="AD605" s="35"/>
      <c r="AE605" s="35"/>
      <c r="AT605" s="18" t="s">
        <v>512</v>
      </c>
      <c r="AU605" s="18" t="s">
        <v>84</v>
      </c>
    </row>
    <row r="606" spans="1:65" s="13" customFormat="1" ht="10">
      <c r="B606" s="194"/>
      <c r="C606" s="195"/>
      <c r="D606" s="187" t="s">
        <v>142</v>
      </c>
      <c r="E606" s="196" t="s">
        <v>19</v>
      </c>
      <c r="F606" s="197" t="s">
        <v>789</v>
      </c>
      <c r="G606" s="195"/>
      <c r="H606" s="196" t="s">
        <v>19</v>
      </c>
      <c r="I606" s="198"/>
      <c r="J606" s="195"/>
      <c r="K606" s="195"/>
      <c r="L606" s="199"/>
      <c r="M606" s="200"/>
      <c r="N606" s="201"/>
      <c r="O606" s="201"/>
      <c r="P606" s="201"/>
      <c r="Q606" s="201"/>
      <c r="R606" s="201"/>
      <c r="S606" s="201"/>
      <c r="T606" s="202"/>
      <c r="AT606" s="203" t="s">
        <v>142</v>
      </c>
      <c r="AU606" s="203" t="s">
        <v>84</v>
      </c>
      <c r="AV606" s="13" t="s">
        <v>82</v>
      </c>
      <c r="AW606" s="13" t="s">
        <v>35</v>
      </c>
      <c r="AX606" s="13" t="s">
        <v>74</v>
      </c>
      <c r="AY606" s="203" t="s">
        <v>130</v>
      </c>
    </row>
    <row r="607" spans="1:65" s="14" customFormat="1" ht="10">
      <c r="B607" s="204"/>
      <c r="C607" s="205"/>
      <c r="D607" s="187" t="s">
        <v>142</v>
      </c>
      <c r="E607" s="206" t="s">
        <v>19</v>
      </c>
      <c r="F607" s="207" t="s">
        <v>790</v>
      </c>
      <c r="G607" s="205"/>
      <c r="H607" s="208">
        <v>4</v>
      </c>
      <c r="I607" s="209"/>
      <c r="J607" s="205"/>
      <c r="K607" s="205"/>
      <c r="L607" s="210"/>
      <c r="M607" s="211"/>
      <c r="N607" s="212"/>
      <c r="O607" s="212"/>
      <c r="P607" s="212"/>
      <c r="Q607" s="212"/>
      <c r="R607" s="212"/>
      <c r="S607" s="212"/>
      <c r="T607" s="213"/>
      <c r="AT607" s="214" t="s">
        <v>142</v>
      </c>
      <c r="AU607" s="214" t="s">
        <v>84</v>
      </c>
      <c r="AV607" s="14" t="s">
        <v>84</v>
      </c>
      <c r="AW607" s="14" t="s">
        <v>35</v>
      </c>
      <c r="AX607" s="14" t="s">
        <v>74</v>
      </c>
      <c r="AY607" s="214" t="s">
        <v>130</v>
      </c>
    </row>
    <row r="608" spans="1:65" s="15" customFormat="1" ht="10">
      <c r="B608" s="215"/>
      <c r="C608" s="216"/>
      <c r="D608" s="187" t="s">
        <v>142</v>
      </c>
      <c r="E608" s="217" t="s">
        <v>19</v>
      </c>
      <c r="F608" s="218" t="s">
        <v>145</v>
      </c>
      <c r="G608" s="216"/>
      <c r="H608" s="219">
        <v>4</v>
      </c>
      <c r="I608" s="220"/>
      <c r="J608" s="216"/>
      <c r="K608" s="216"/>
      <c r="L608" s="221"/>
      <c r="M608" s="222"/>
      <c r="N608" s="223"/>
      <c r="O608" s="223"/>
      <c r="P608" s="223"/>
      <c r="Q608" s="223"/>
      <c r="R608" s="223"/>
      <c r="S608" s="223"/>
      <c r="T608" s="224"/>
      <c r="AT608" s="225" t="s">
        <v>142</v>
      </c>
      <c r="AU608" s="225" t="s">
        <v>84</v>
      </c>
      <c r="AV608" s="15" t="s">
        <v>137</v>
      </c>
      <c r="AW608" s="15" t="s">
        <v>35</v>
      </c>
      <c r="AX608" s="15" t="s">
        <v>82</v>
      </c>
      <c r="AY608" s="225" t="s">
        <v>130</v>
      </c>
    </row>
    <row r="609" spans="1:65" s="12" customFormat="1" ht="22.75" customHeight="1">
      <c r="B609" s="158"/>
      <c r="C609" s="159"/>
      <c r="D609" s="160" t="s">
        <v>73</v>
      </c>
      <c r="E609" s="172" t="s">
        <v>791</v>
      </c>
      <c r="F609" s="172" t="s">
        <v>792</v>
      </c>
      <c r="G609" s="159"/>
      <c r="H609" s="159"/>
      <c r="I609" s="162"/>
      <c r="J609" s="173">
        <f>BK609</f>
        <v>0</v>
      </c>
      <c r="K609" s="159"/>
      <c r="L609" s="164"/>
      <c r="M609" s="165"/>
      <c r="N609" s="166"/>
      <c r="O609" s="166"/>
      <c r="P609" s="167">
        <f>SUM(P610:P632)</f>
        <v>0</v>
      </c>
      <c r="Q609" s="166"/>
      <c r="R609" s="167">
        <f>SUM(R610:R632)</f>
        <v>0</v>
      </c>
      <c r="S609" s="166"/>
      <c r="T609" s="168">
        <f>SUM(T610:T632)</f>
        <v>0</v>
      </c>
      <c r="AR609" s="169" t="s">
        <v>82</v>
      </c>
      <c r="AT609" s="170" t="s">
        <v>73</v>
      </c>
      <c r="AU609" s="170" t="s">
        <v>82</v>
      </c>
      <c r="AY609" s="169" t="s">
        <v>130</v>
      </c>
      <c r="BK609" s="171">
        <f>SUM(BK610:BK632)</f>
        <v>0</v>
      </c>
    </row>
    <row r="610" spans="1:65" s="2" customFormat="1" ht="24.15" customHeight="1">
      <c r="A610" s="35"/>
      <c r="B610" s="36"/>
      <c r="C610" s="174" t="s">
        <v>793</v>
      </c>
      <c r="D610" s="174" t="s">
        <v>132</v>
      </c>
      <c r="E610" s="175" t="s">
        <v>794</v>
      </c>
      <c r="F610" s="176" t="s">
        <v>795</v>
      </c>
      <c r="G610" s="177" t="s">
        <v>285</v>
      </c>
      <c r="H610" s="178">
        <v>279.29899999999998</v>
      </c>
      <c r="I610" s="179"/>
      <c r="J610" s="180">
        <f>ROUND(I610*H610,2)</f>
        <v>0</v>
      </c>
      <c r="K610" s="176" t="s">
        <v>136</v>
      </c>
      <c r="L610" s="40"/>
      <c r="M610" s="181" t="s">
        <v>19</v>
      </c>
      <c r="N610" s="182" t="s">
        <v>45</v>
      </c>
      <c r="O610" s="65"/>
      <c r="P610" s="183">
        <f>O610*H610</f>
        <v>0</v>
      </c>
      <c r="Q610" s="183">
        <v>0</v>
      </c>
      <c r="R610" s="183">
        <f>Q610*H610</f>
        <v>0</v>
      </c>
      <c r="S610" s="183">
        <v>0</v>
      </c>
      <c r="T610" s="184">
        <f>S610*H610</f>
        <v>0</v>
      </c>
      <c r="U610" s="35"/>
      <c r="V610" s="35"/>
      <c r="W610" s="35"/>
      <c r="X610" s="35"/>
      <c r="Y610" s="35"/>
      <c r="Z610" s="35"/>
      <c r="AA610" s="35"/>
      <c r="AB610" s="35"/>
      <c r="AC610" s="35"/>
      <c r="AD610" s="35"/>
      <c r="AE610" s="35"/>
      <c r="AR610" s="185" t="s">
        <v>137</v>
      </c>
      <c r="AT610" s="185" t="s">
        <v>132</v>
      </c>
      <c r="AU610" s="185" t="s">
        <v>84</v>
      </c>
      <c r="AY610" s="18" t="s">
        <v>130</v>
      </c>
      <c r="BE610" s="186">
        <f>IF(N610="základní",J610,0)</f>
        <v>0</v>
      </c>
      <c r="BF610" s="186">
        <f>IF(N610="snížená",J610,0)</f>
        <v>0</v>
      </c>
      <c r="BG610" s="186">
        <f>IF(N610="zákl. přenesená",J610,0)</f>
        <v>0</v>
      </c>
      <c r="BH610" s="186">
        <f>IF(N610="sníž. přenesená",J610,0)</f>
        <v>0</v>
      </c>
      <c r="BI610" s="186">
        <f>IF(N610="nulová",J610,0)</f>
        <v>0</v>
      </c>
      <c r="BJ610" s="18" t="s">
        <v>82</v>
      </c>
      <c r="BK610" s="186">
        <f>ROUND(I610*H610,2)</f>
        <v>0</v>
      </c>
      <c r="BL610" s="18" t="s">
        <v>137</v>
      </c>
      <c r="BM610" s="185" t="s">
        <v>796</v>
      </c>
    </row>
    <row r="611" spans="1:65" s="2" customFormat="1" ht="18">
      <c r="A611" s="35"/>
      <c r="B611" s="36"/>
      <c r="C611" s="37"/>
      <c r="D611" s="187" t="s">
        <v>138</v>
      </c>
      <c r="E611" s="37"/>
      <c r="F611" s="188" t="s">
        <v>797</v>
      </c>
      <c r="G611" s="37"/>
      <c r="H611" s="37"/>
      <c r="I611" s="189"/>
      <c r="J611" s="37"/>
      <c r="K611" s="37"/>
      <c r="L611" s="40"/>
      <c r="M611" s="190"/>
      <c r="N611" s="191"/>
      <c r="O611" s="65"/>
      <c r="P611" s="65"/>
      <c r="Q611" s="65"/>
      <c r="R611" s="65"/>
      <c r="S611" s="65"/>
      <c r="T611" s="66"/>
      <c r="U611" s="35"/>
      <c r="V611" s="35"/>
      <c r="W611" s="35"/>
      <c r="X611" s="35"/>
      <c r="Y611" s="35"/>
      <c r="Z611" s="35"/>
      <c r="AA611" s="35"/>
      <c r="AB611" s="35"/>
      <c r="AC611" s="35"/>
      <c r="AD611" s="35"/>
      <c r="AE611" s="35"/>
      <c r="AT611" s="18" t="s">
        <v>138</v>
      </c>
      <c r="AU611" s="18" t="s">
        <v>84</v>
      </c>
    </row>
    <row r="612" spans="1:65" s="2" customFormat="1" ht="10">
      <c r="A612" s="35"/>
      <c r="B612" s="36"/>
      <c r="C612" s="37"/>
      <c r="D612" s="192" t="s">
        <v>140</v>
      </c>
      <c r="E612" s="37"/>
      <c r="F612" s="193" t="s">
        <v>798</v>
      </c>
      <c r="G612" s="37"/>
      <c r="H612" s="37"/>
      <c r="I612" s="189"/>
      <c r="J612" s="37"/>
      <c r="K612" s="37"/>
      <c r="L612" s="40"/>
      <c r="M612" s="190"/>
      <c r="N612" s="191"/>
      <c r="O612" s="65"/>
      <c r="P612" s="65"/>
      <c r="Q612" s="65"/>
      <c r="R612" s="65"/>
      <c r="S612" s="65"/>
      <c r="T612" s="66"/>
      <c r="U612" s="35"/>
      <c r="V612" s="35"/>
      <c r="W612" s="35"/>
      <c r="X612" s="35"/>
      <c r="Y612" s="35"/>
      <c r="Z612" s="35"/>
      <c r="AA612" s="35"/>
      <c r="AB612" s="35"/>
      <c r="AC612" s="35"/>
      <c r="AD612" s="35"/>
      <c r="AE612" s="35"/>
      <c r="AT612" s="18" t="s">
        <v>140</v>
      </c>
      <c r="AU612" s="18" t="s">
        <v>84</v>
      </c>
    </row>
    <row r="613" spans="1:65" s="2" customFormat="1" ht="24.15" customHeight="1">
      <c r="A613" s="35"/>
      <c r="B613" s="36"/>
      <c r="C613" s="174" t="s">
        <v>799</v>
      </c>
      <c r="D613" s="174" t="s">
        <v>132</v>
      </c>
      <c r="E613" s="175" t="s">
        <v>800</v>
      </c>
      <c r="F613" s="176" t="s">
        <v>801</v>
      </c>
      <c r="G613" s="177" t="s">
        <v>285</v>
      </c>
      <c r="H613" s="178">
        <v>4468.7839999999997</v>
      </c>
      <c r="I613" s="179"/>
      <c r="J613" s="180">
        <f>ROUND(I613*H613,2)</f>
        <v>0</v>
      </c>
      <c r="K613" s="176" t="s">
        <v>136</v>
      </c>
      <c r="L613" s="40"/>
      <c r="M613" s="181" t="s">
        <v>19</v>
      </c>
      <c r="N613" s="182" t="s">
        <v>45</v>
      </c>
      <c r="O613" s="65"/>
      <c r="P613" s="183">
        <f>O613*H613</f>
        <v>0</v>
      </c>
      <c r="Q613" s="183">
        <v>0</v>
      </c>
      <c r="R613" s="183">
        <f>Q613*H613</f>
        <v>0</v>
      </c>
      <c r="S613" s="183">
        <v>0</v>
      </c>
      <c r="T613" s="184">
        <f>S613*H613</f>
        <v>0</v>
      </c>
      <c r="U613" s="35"/>
      <c r="V613" s="35"/>
      <c r="W613" s="35"/>
      <c r="X613" s="35"/>
      <c r="Y613" s="35"/>
      <c r="Z613" s="35"/>
      <c r="AA613" s="35"/>
      <c r="AB613" s="35"/>
      <c r="AC613" s="35"/>
      <c r="AD613" s="35"/>
      <c r="AE613" s="35"/>
      <c r="AR613" s="185" t="s">
        <v>137</v>
      </c>
      <c r="AT613" s="185" t="s">
        <v>132</v>
      </c>
      <c r="AU613" s="185" t="s">
        <v>84</v>
      </c>
      <c r="AY613" s="18" t="s">
        <v>130</v>
      </c>
      <c r="BE613" s="186">
        <f>IF(N613="základní",J613,0)</f>
        <v>0</v>
      </c>
      <c r="BF613" s="186">
        <f>IF(N613="snížená",J613,0)</f>
        <v>0</v>
      </c>
      <c r="BG613" s="186">
        <f>IF(N613="zákl. přenesená",J613,0)</f>
        <v>0</v>
      </c>
      <c r="BH613" s="186">
        <f>IF(N613="sníž. přenesená",J613,0)</f>
        <v>0</v>
      </c>
      <c r="BI613" s="186">
        <f>IF(N613="nulová",J613,0)</f>
        <v>0</v>
      </c>
      <c r="BJ613" s="18" t="s">
        <v>82</v>
      </c>
      <c r="BK613" s="186">
        <f>ROUND(I613*H613,2)</f>
        <v>0</v>
      </c>
      <c r="BL613" s="18" t="s">
        <v>137</v>
      </c>
      <c r="BM613" s="185" t="s">
        <v>802</v>
      </c>
    </row>
    <row r="614" spans="1:65" s="2" customFormat="1" ht="27">
      <c r="A614" s="35"/>
      <c r="B614" s="36"/>
      <c r="C614" s="37"/>
      <c r="D614" s="187" t="s">
        <v>138</v>
      </c>
      <c r="E614" s="37"/>
      <c r="F614" s="188" t="s">
        <v>803</v>
      </c>
      <c r="G614" s="37"/>
      <c r="H614" s="37"/>
      <c r="I614" s="189"/>
      <c r="J614" s="37"/>
      <c r="K614" s="37"/>
      <c r="L614" s="40"/>
      <c r="M614" s="190"/>
      <c r="N614" s="191"/>
      <c r="O614" s="65"/>
      <c r="P614" s="65"/>
      <c r="Q614" s="65"/>
      <c r="R614" s="65"/>
      <c r="S614" s="65"/>
      <c r="T614" s="66"/>
      <c r="U614" s="35"/>
      <c r="V614" s="35"/>
      <c r="W614" s="35"/>
      <c r="X614" s="35"/>
      <c r="Y614" s="35"/>
      <c r="Z614" s="35"/>
      <c r="AA614" s="35"/>
      <c r="AB614" s="35"/>
      <c r="AC614" s="35"/>
      <c r="AD614" s="35"/>
      <c r="AE614" s="35"/>
      <c r="AT614" s="18" t="s">
        <v>138</v>
      </c>
      <c r="AU614" s="18" t="s">
        <v>84</v>
      </c>
    </row>
    <row r="615" spans="1:65" s="2" customFormat="1" ht="10">
      <c r="A615" s="35"/>
      <c r="B615" s="36"/>
      <c r="C615" s="37"/>
      <c r="D615" s="192" t="s">
        <v>140</v>
      </c>
      <c r="E615" s="37"/>
      <c r="F615" s="193" t="s">
        <v>804</v>
      </c>
      <c r="G615" s="37"/>
      <c r="H615" s="37"/>
      <c r="I615" s="189"/>
      <c r="J615" s="37"/>
      <c r="K615" s="37"/>
      <c r="L615" s="40"/>
      <c r="M615" s="190"/>
      <c r="N615" s="191"/>
      <c r="O615" s="65"/>
      <c r="P615" s="65"/>
      <c r="Q615" s="65"/>
      <c r="R615" s="65"/>
      <c r="S615" s="65"/>
      <c r="T615" s="66"/>
      <c r="U615" s="35"/>
      <c r="V615" s="35"/>
      <c r="W615" s="35"/>
      <c r="X615" s="35"/>
      <c r="Y615" s="35"/>
      <c r="Z615" s="35"/>
      <c r="AA615" s="35"/>
      <c r="AB615" s="35"/>
      <c r="AC615" s="35"/>
      <c r="AD615" s="35"/>
      <c r="AE615" s="35"/>
      <c r="AT615" s="18" t="s">
        <v>140</v>
      </c>
      <c r="AU615" s="18" t="s">
        <v>84</v>
      </c>
    </row>
    <row r="616" spans="1:65" s="13" customFormat="1" ht="10">
      <c r="B616" s="194"/>
      <c r="C616" s="195"/>
      <c r="D616" s="187" t="s">
        <v>142</v>
      </c>
      <c r="E616" s="196" t="s">
        <v>19</v>
      </c>
      <c r="F616" s="197" t="s">
        <v>805</v>
      </c>
      <c r="G616" s="195"/>
      <c r="H616" s="196" t="s">
        <v>19</v>
      </c>
      <c r="I616" s="198"/>
      <c r="J616" s="195"/>
      <c r="K616" s="195"/>
      <c r="L616" s="199"/>
      <c r="M616" s="200"/>
      <c r="N616" s="201"/>
      <c r="O616" s="201"/>
      <c r="P616" s="201"/>
      <c r="Q616" s="201"/>
      <c r="R616" s="201"/>
      <c r="S616" s="201"/>
      <c r="T616" s="202"/>
      <c r="AT616" s="203" t="s">
        <v>142</v>
      </c>
      <c r="AU616" s="203" t="s">
        <v>84</v>
      </c>
      <c r="AV616" s="13" t="s">
        <v>82</v>
      </c>
      <c r="AW616" s="13" t="s">
        <v>35</v>
      </c>
      <c r="AX616" s="13" t="s">
        <v>74</v>
      </c>
      <c r="AY616" s="203" t="s">
        <v>130</v>
      </c>
    </row>
    <row r="617" spans="1:65" s="14" customFormat="1" ht="10">
      <c r="B617" s="204"/>
      <c r="C617" s="205"/>
      <c r="D617" s="187" t="s">
        <v>142</v>
      </c>
      <c r="E617" s="206" t="s">
        <v>19</v>
      </c>
      <c r="F617" s="207" t="s">
        <v>806</v>
      </c>
      <c r="G617" s="205"/>
      <c r="H617" s="208">
        <v>4468.7839999999997</v>
      </c>
      <c r="I617" s="209"/>
      <c r="J617" s="205"/>
      <c r="K617" s="205"/>
      <c r="L617" s="210"/>
      <c r="M617" s="211"/>
      <c r="N617" s="212"/>
      <c r="O617" s="212"/>
      <c r="P617" s="212"/>
      <c r="Q617" s="212"/>
      <c r="R617" s="212"/>
      <c r="S617" s="212"/>
      <c r="T617" s="213"/>
      <c r="AT617" s="214" t="s">
        <v>142</v>
      </c>
      <c r="AU617" s="214" t="s">
        <v>84</v>
      </c>
      <c r="AV617" s="14" t="s">
        <v>84</v>
      </c>
      <c r="AW617" s="14" t="s">
        <v>35</v>
      </c>
      <c r="AX617" s="14" t="s">
        <v>74</v>
      </c>
      <c r="AY617" s="214" t="s">
        <v>130</v>
      </c>
    </row>
    <row r="618" spans="1:65" s="15" customFormat="1" ht="10">
      <c r="B618" s="215"/>
      <c r="C618" s="216"/>
      <c r="D618" s="187" t="s">
        <v>142</v>
      </c>
      <c r="E618" s="217" t="s">
        <v>19</v>
      </c>
      <c r="F618" s="218" t="s">
        <v>145</v>
      </c>
      <c r="G618" s="216"/>
      <c r="H618" s="219">
        <v>4468.7839999999997</v>
      </c>
      <c r="I618" s="220"/>
      <c r="J618" s="216"/>
      <c r="K618" s="216"/>
      <c r="L618" s="221"/>
      <c r="M618" s="222"/>
      <c r="N618" s="223"/>
      <c r="O618" s="223"/>
      <c r="P618" s="223"/>
      <c r="Q618" s="223"/>
      <c r="R618" s="223"/>
      <c r="S618" s="223"/>
      <c r="T618" s="224"/>
      <c r="AT618" s="225" t="s">
        <v>142</v>
      </c>
      <c r="AU618" s="225" t="s">
        <v>84</v>
      </c>
      <c r="AV618" s="15" t="s">
        <v>137</v>
      </c>
      <c r="AW618" s="15" t="s">
        <v>35</v>
      </c>
      <c r="AX618" s="15" t="s">
        <v>82</v>
      </c>
      <c r="AY618" s="225" t="s">
        <v>130</v>
      </c>
    </row>
    <row r="619" spans="1:65" s="2" customFormat="1" ht="37.75" customHeight="1">
      <c r="A619" s="35"/>
      <c r="B619" s="36"/>
      <c r="C619" s="174" t="s">
        <v>807</v>
      </c>
      <c r="D619" s="174" t="s">
        <v>132</v>
      </c>
      <c r="E619" s="175" t="s">
        <v>808</v>
      </c>
      <c r="F619" s="176" t="s">
        <v>809</v>
      </c>
      <c r="G619" s="177" t="s">
        <v>285</v>
      </c>
      <c r="H619" s="178">
        <v>5.4</v>
      </c>
      <c r="I619" s="179"/>
      <c r="J619" s="180">
        <f>ROUND(I619*H619,2)</f>
        <v>0</v>
      </c>
      <c r="K619" s="176" t="s">
        <v>136</v>
      </c>
      <c r="L619" s="40"/>
      <c r="M619" s="181" t="s">
        <v>19</v>
      </c>
      <c r="N619" s="182" t="s">
        <v>45</v>
      </c>
      <c r="O619" s="65"/>
      <c r="P619" s="183">
        <f>O619*H619</f>
        <v>0</v>
      </c>
      <c r="Q619" s="183">
        <v>0</v>
      </c>
      <c r="R619" s="183">
        <f>Q619*H619</f>
        <v>0</v>
      </c>
      <c r="S619" s="183">
        <v>0</v>
      </c>
      <c r="T619" s="184">
        <f>S619*H619</f>
        <v>0</v>
      </c>
      <c r="U619" s="35"/>
      <c r="V619" s="35"/>
      <c r="W619" s="35"/>
      <c r="X619" s="35"/>
      <c r="Y619" s="35"/>
      <c r="Z619" s="35"/>
      <c r="AA619" s="35"/>
      <c r="AB619" s="35"/>
      <c r="AC619" s="35"/>
      <c r="AD619" s="35"/>
      <c r="AE619" s="35"/>
      <c r="AR619" s="185" t="s">
        <v>137</v>
      </c>
      <c r="AT619" s="185" t="s">
        <v>132</v>
      </c>
      <c r="AU619" s="185" t="s">
        <v>84</v>
      </c>
      <c r="AY619" s="18" t="s">
        <v>130</v>
      </c>
      <c r="BE619" s="186">
        <f>IF(N619="základní",J619,0)</f>
        <v>0</v>
      </c>
      <c r="BF619" s="186">
        <f>IF(N619="snížená",J619,0)</f>
        <v>0</v>
      </c>
      <c r="BG619" s="186">
        <f>IF(N619="zákl. přenesená",J619,0)</f>
        <v>0</v>
      </c>
      <c r="BH619" s="186">
        <f>IF(N619="sníž. přenesená",J619,0)</f>
        <v>0</v>
      </c>
      <c r="BI619" s="186">
        <f>IF(N619="nulová",J619,0)</f>
        <v>0</v>
      </c>
      <c r="BJ619" s="18" t="s">
        <v>82</v>
      </c>
      <c r="BK619" s="186">
        <f>ROUND(I619*H619,2)</f>
        <v>0</v>
      </c>
      <c r="BL619" s="18" t="s">
        <v>137</v>
      </c>
      <c r="BM619" s="185" t="s">
        <v>810</v>
      </c>
    </row>
    <row r="620" spans="1:65" s="2" customFormat="1" ht="27">
      <c r="A620" s="35"/>
      <c r="B620" s="36"/>
      <c r="C620" s="37"/>
      <c r="D620" s="187" t="s">
        <v>138</v>
      </c>
      <c r="E620" s="37"/>
      <c r="F620" s="188" t="s">
        <v>811</v>
      </c>
      <c r="G620" s="37"/>
      <c r="H620" s="37"/>
      <c r="I620" s="189"/>
      <c r="J620" s="37"/>
      <c r="K620" s="37"/>
      <c r="L620" s="40"/>
      <c r="M620" s="190"/>
      <c r="N620" s="191"/>
      <c r="O620" s="65"/>
      <c r="P620" s="65"/>
      <c r="Q620" s="65"/>
      <c r="R620" s="65"/>
      <c r="S620" s="65"/>
      <c r="T620" s="66"/>
      <c r="U620" s="35"/>
      <c r="V620" s="35"/>
      <c r="W620" s="35"/>
      <c r="X620" s="35"/>
      <c r="Y620" s="35"/>
      <c r="Z620" s="35"/>
      <c r="AA620" s="35"/>
      <c r="AB620" s="35"/>
      <c r="AC620" s="35"/>
      <c r="AD620" s="35"/>
      <c r="AE620" s="35"/>
      <c r="AT620" s="18" t="s">
        <v>138</v>
      </c>
      <c r="AU620" s="18" t="s">
        <v>84</v>
      </c>
    </row>
    <row r="621" spans="1:65" s="2" customFormat="1" ht="10">
      <c r="A621" s="35"/>
      <c r="B621" s="36"/>
      <c r="C621" s="37"/>
      <c r="D621" s="192" t="s">
        <v>140</v>
      </c>
      <c r="E621" s="37"/>
      <c r="F621" s="193" t="s">
        <v>812</v>
      </c>
      <c r="G621" s="37"/>
      <c r="H621" s="37"/>
      <c r="I621" s="189"/>
      <c r="J621" s="37"/>
      <c r="K621" s="37"/>
      <c r="L621" s="40"/>
      <c r="M621" s="190"/>
      <c r="N621" s="191"/>
      <c r="O621" s="65"/>
      <c r="P621" s="65"/>
      <c r="Q621" s="65"/>
      <c r="R621" s="65"/>
      <c r="S621" s="65"/>
      <c r="T621" s="66"/>
      <c r="U621" s="35"/>
      <c r="V621" s="35"/>
      <c r="W621" s="35"/>
      <c r="X621" s="35"/>
      <c r="Y621" s="35"/>
      <c r="Z621" s="35"/>
      <c r="AA621" s="35"/>
      <c r="AB621" s="35"/>
      <c r="AC621" s="35"/>
      <c r="AD621" s="35"/>
      <c r="AE621" s="35"/>
      <c r="AT621" s="18" t="s">
        <v>140</v>
      </c>
      <c r="AU621" s="18" t="s">
        <v>84</v>
      </c>
    </row>
    <row r="622" spans="1:65" s="14" customFormat="1" ht="10">
      <c r="B622" s="204"/>
      <c r="C622" s="205"/>
      <c r="D622" s="187" t="s">
        <v>142</v>
      </c>
      <c r="E622" s="206" t="s">
        <v>19</v>
      </c>
      <c r="F622" s="207" t="s">
        <v>813</v>
      </c>
      <c r="G622" s="205"/>
      <c r="H622" s="208">
        <v>5.4</v>
      </c>
      <c r="I622" s="209"/>
      <c r="J622" s="205"/>
      <c r="K622" s="205"/>
      <c r="L622" s="210"/>
      <c r="M622" s="211"/>
      <c r="N622" s="212"/>
      <c r="O622" s="212"/>
      <c r="P622" s="212"/>
      <c r="Q622" s="212"/>
      <c r="R622" s="212"/>
      <c r="S622" s="212"/>
      <c r="T622" s="213"/>
      <c r="AT622" s="214" t="s">
        <v>142</v>
      </c>
      <c r="AU622" s="214" t="s">
        <v>84</v>
      </c>
      <c r="AV622" s="14" t="s">
        <v>84</v>
      </c>
      <c r="AW622" s="14" t="s">
        <v>35</v>
      </c>
      <c r="AX622" s="14" t="s">
        <v>74</v>
      </c>
      <c r="AY622" s="214" t="s">
        <v>130</v>
      </c>
    </row>
    <row r="623" spans="1:65" s="15" customFormat="1" ht="10">
      <c r="B623" s="215"/>
      <c r="C623" s="216"/>
      <c r="D623" s="187" t="s">
        <v>142</v>
      </c>
      <c r="E623" s="217" t="s">
        <v>19</v>
      </c>
      <c r="F623" s="218" t="s">
        <v>145</v>
      </c>
      <c r="G623" s="216"/>
      <c r="H623" s="219">
        <v>5.4</v>
      </c>
      <c r="I623" s="220"/>
      <c r="J623" s="216"/>
      <c r="K623" s="216"/>
      <c r="L623" s="221"/>
      <c r="M623" s="222"/>
      <c r="N623" s="223"/>
      <c r="O623" s="223"/>
      <c r="P623" s="223"/>
      <c r="Q623" s="223"/>
      <c r="R623" s="223"/>
      <c r="S623" s="223"/>
      <c r="T623" s="224"/>
      <c r="AT623" s="225" t="s">
        <v>142</v>
      </c>
      <c r="AU623" s="225" t="s">
        <v>84</v>
      </c>
      <c r="AV623" s="15" t="s">
        <v>137</v>
      </c>
      <c r="AW623" s="15" t="s">
        <v>35</v>
      </c>
      <c r="AX623" s="15" t="s">
        <v>82</v>
      </c>
      <c r="AY623" s="225" t="s">
        <v>130</v>
      </c>
    </row>
    <row r="624" spans="1:65" s="2" customFormat="1" ht="24.15" customHeight="1">
      <c r="A624" s="35"/>
      <c r="B624" s="36"/>
      <c r="C624" s="174" t="s">
        <v>814</v>
      </c>
      <c r="D624" s="174" t="s">
        <v>132</v>
      </c>
      <c r="E624" s="175" t="s">
        <v>815</v>
      </c>
      <c r="F624" s="176" t="s">
        <v>284</v>
      </c>
      <c r="G624" s="177" t="s">
        <v>285</v>
      </c>
      <c r="H624" s="178">
        <v>207.91499999999999</v>
      </c>
      <c r="I624" s="179"/>
      <c r="J624" s="180">
        <f>ROUND(I624*H624,2)</f>
        <v>0</v>
      </c>
      <c r="K624" s="176" t="s">
        <v>136</v>
      </c>
      <c r="L624" s="40"/>
      <c r="M624" s="181" t="s">
        <v>19</v>
      </c>
      <c r="N624" s="182" t="s">
        <v>45</v>
      </c>
      <c r="O624" s="65"/>
      <c r="P624" s="183">
        <f>O624*H624</f>
        <v>0</v>
      </c>
      <c r="Q624" s="183">
        <v>0</v>
      </c>
      <c r="R624" s="183">
        <f>Q624*H624</f>
        <v>0</v>
      </c>
      <c r="S624" s="183">
        <v>0</v>
      </c>
      <c r="T624" s="184">
        <f>S624*H624</f>
        <v>0</v>
      </c>
      <c r="U624" s="35"/>
      <c r="V624" s="35"/>
      <c r="W624" s="35"/>
      <c r="X624" s="35"/>
      <c r="Y624" s="35"/>
      <c r="Z624" s="35"/>
      <c r="AA624" s="35"/>
      <c r="AB624" s="35"/>
      <c r="AC624" s="35"/>
      <c r="AD624" s="35"/>
      <c r="AE624" s="35"/>
      <c r="AR624" s="185" t="s">
        <v>137</v>
      </c>
      <c r="AT624" s="185" t="s">
        <v>132</v>
      </c>
      <c r="AU624" s="185" t="s">
        <v>84</v>
      </c>
      <c r="AY624" s="18" t="s">
        <v>130</v>
      </c>
      <c r="BE624" s="186">
        <f>IF(N624="základní",J624,0)</f>
        <v>0</v>
      </c>
      <c r="BF624" s="186">
        <f>IF(N624="snížená",J624,0)</f>
        <v>0</v>
      </c>
      <c r="BG624" s="186">
        <f>IF(N624="zákl. přenesená",J624,0)</f>
        <v>0</v>
      </c>
      <c r="BH624" s="186">
        <f>IF(N624="sníž. přenesená",J624,0)</f>
        <v>0</v>
      </c>
      <c r="BI624" s="186">
        <f>IF(N624="nulová",J624,0)</f>
        <v>0</v>
      </c>
      <c r="BJ624" s="18" t="s">
        <v>82</v>
      </c>
      <c r="BK624" s="186">
        <f>ROUND(I624*H624,2)</f>
        <v>0</v>
      </c>
      <c r="BL624" s="18" t="s">
        <v>137</v>
      </c>
      <c r="BM624" s="185" t="s">
        <v>816</v>
      </c>
    </row>
    <row r="625" spans="1:65" s="2" customFormat="1" ht="27">
      <c r="A625" s="35"/>
      <c r="B625" s="36"/>
      <c r="C625" s="37"/>
      <c r="D625" s="187" t="s">
        <v>138</v>
      </c>
      <c r="E625" s="37"/>
      <c r="F625" s="188" t="s">
        <v>287</v>
      </c>
      <c r="G625" s="37"/>
      <c r="H625" s="37"/>
      <c r="I625" s="189"/>
      <c r="J625" s="37"/>
      <c r="K625" s="37"/>
      <c r="L625" s="40"/>
      <c r="M625" s="190"/>
      <c r="N625" s="191"/>
      <c r="O625" s="65"/>
      <c r="P625" s="65"/>
      <c r="Q625" s="65"/>
      <c r="R625" s="65"/>
      <c r="S625" s="65"/>
      <c r="T625" s="66"/>
      <c r="U625" s="35"/>
      <c r="V625" s="35"/>
      <c r="W625" s="35"/>
      <c r="X625" s="35"/>
      <c r="Y625" s="35"/>
      <c r="Z625" s="35"/>
      <c r="AA625" s="35"/>
      <c r="AB625" s="35"/>
      <c r="AC625" s="35"/>
      <c r="AD625" s="35"/>
      <c r="AE625" s="35"/>
      <c r="AT625" s="18" t="s">
        <v>138</v>
      </c>
      <c r="AU625" s="18" t="s">
        <v>84</v>
      </c>
    </row>
    <row r="626" spans="1:65" s="2" customFormat="1" ht="10">
      <c r="A626" s="35"/>
      <c r="B626" s="36"/>
      <c r="C626" s="37"/>
      <c r="D626" s="192" t="s">
        <v>140</v>
      </c>
      <c r="E626" s="37"/>
      <c r="F626" s="193" t="s">
        <v>817</v>
      </c>
      <c r="G626" s="37"/>
      <c r="H626" s="37"/>
      <c r="I626" s="189"/>
      <c r="J626" s="37"/>
      <c r="K626" s="37"/>
      <c r="L626" s="40"/>
      <c r="M626" s="190"/>
      <c r="N626" s="191"/>
      <c r="O626" s="65"/>
      <c r="P626" s="65"/>
      <c r="Q626" s="65"/>
      <c r="R626" s="65"/>
      <c r="S626" s="65"/>
      <c r="T626" s="66"/>
      <c r="U626" s="35"/>
      <c r="V626" s="35"/>
      <c r="W626" s="35"/>
      <c r="X626" s="35"/>
      <c r="Y626" s="35"/>
      <c r="Z626" s="35"/>
      <c r="AA626" s="35"/>
      <c r="AB626" s="35"/>
      <c r="AC626" s="35"/>
      <c r="AD626" s="35"/>
      <c r="AE626" s="35"/>
      <c r="AT626" s="18" t="s">
        <v>140</v>
      </c>
      <c r="AU626" s="18" t="s">
        <v>84</v>
      </c>
    </row>
    <row r="627" spans="1:65" s="14" customFormat="1" ht="10">
      <c r="B627" s="204"/>
      <c r="C627" s="205"/>
      <c r="D627" s="187" t="s">
        <v>142</v>
      </c>
      <c r="E627" s="206" t="s">
        <v>19</v>
      </c>
      <c r="F627" s="207" t="s">
        <v>818</v>
      </c>
      <c r="G627" s="205"/>
      <c r="H627" s="208">
        <v>207.91499999999999</v>
      </c>
      <c r="I627" s="209"/>
      <c r="J627" s="205"/>
      <c r="K627" s="205"/>
      <c r="L627" s="210"/>
      <c r="M627" s="211"/>
      <c r="N627" s="212"/>
      <c r="O627" s="212"/>
      <c r="P627" s="212"/>
      <c r="Q627" s="212"/>
      <c r="R627" s="212"/>
      <c r="S627" s="212"/>
      <c r="T627" s="213"/>
      <c r="AT627" s="214" t="s">
        <v>142</v>
      </c>
      <c r="AU627" s="214" t="s">
        <v>84</v>
      </c>
      <c r="AV627" s="14" t="s">
        <v>84</v>
      </c>
      <c r="AW627" s="14" t="s">
        <v>35</v>
      </c>
      <c r="AX627" s="14" t="s">
        <v>74</v>
      </c>
      <c r="AY627" s="214" t="s">
        <v>130</v>
      </c>
    </row>
    <row r="628" spans="1:65" s="15" customFormat="1" ht="10">
      <c r="B628" s="215"/>
      <c r="C628" s="216"/>
      <c r="D628" s="187" t="s">
        <v>142</v>
      </c>
      <c r="E628" s="217" t="s">
        <v>19</v>
      </c>
      <c r="F628" s="218" t="s">
        <v>145</v>
      </c>
      <c r="G628" s="216"/>
      <c r="H628" s="219">
        <v>207.91499999999999</v>
      </c>
      <c r="I628" s="220"/>
      <c r="J628" s="216"/>
      <c r="K628" s="216"/>
      <c r="L628" s="221"/>
      <c r="M628" s="222"/>
      <c r="N628" s="223"/>
      <c r="O628" s="223"/>
      <c r="P628" s="223"/>
      <c r="Q628" s="223"/>
      <c r="R628" s="223"/>
      <c r="S628" s="223"/>
      <c r="T628" s="224"/>
      <c r="AT628" s="225" t="s">
        <v>142</v>
      </c>
      <c r="AU628" s="225" t="s">
        <v>84</v>
      </c>
      <c r="AV628" s="15" t="s">
        <v>137</v>
      </c>
      <c r="AW628" s="15" t="s">
        <v>35</v>
      </c>
      <c r="AX628" s="15" t="s">
        <v>82</v>
      </c>
      <c r="AY628" s="225" t="s">
        <v>130</v>
      </c>
    </row>
    <row r="629" spans="1:65" s="2" customFormat="1" ht="37.75" customHeight="1">
      <c r="A629" s="35"/>
      <c r="B629" s="36"/>
      <c r="C629" s="174" t="s">
        <v>819</v>
      </c>
      <c r="D629" s="174" t="s">
        <v>132</v>
      </c>
      <c r="E629" s="175" t="s">
        <v>820</v>
      </c>
      <c r="F629" s="176" t="s">
        <v>821</v>
      </c>
      <c r="G629" s="177" t="s">
        <v>285</v>
      </c>
      <c r="H629" s="178">
        <v>0.754</v>
      </c>
      <c r="I629" s="179"/>
      <c r="J629" s="180">
        <f>ROUND(I629*H629,2)</f>
        <v>0</v>
      </c>
      <c r="K629" s="176" t="s">
        <v>136</v>
      </c>
      <c r="L629" s="40"/>
      <c r="M629" s="181" t="s">
        <v>19</v>
      </c>
      <c r="N629" s="182" t="s">
        <v>45</v>
      </c>
      <c r="O629" s="65"/>
      <c r="P629" s="183">
        <f>O629*H629</f>
        <v>0</v>
      </c>
      <c r="Q629" s="183">
        <v>0</v>
      </c>
      <c r="R629" s="183">
        <f>Q629*H629</f>
        <v>0</v>
      </c>
      <c r="S629" s="183">
        <v>0</v>
      </c>
      <c r="T629" s="184">
        <f>S629*H629</f>
        <v>0</v>
      </c>
      <c r="U629" s="35"/>
      <c r="V629" s="35"/>
      <c r="W629" s="35"/>
      <c r="X629" s="35"/>
      <c r="Y629" s="35"/>
      <c r="Z629" s="35"/>
      <c r="AA629" s="35"/>
      <c r="AB629" s="35"/>
      <c r="AC629" s="35"/>
      <c r="AD629" s="35"/>
      <c r="AE629" s="35"/>
      <c r="AR629" s="185" t="s">
        <v>137</v>
      </c>
      <c r="AT629" s="185" t="s">
        <v>132</v>
      </c>
      <c r="AU629" s="185" t="s">
        <v>84</v>
      </c>
      <c r="AY629" s="18" t="s">
        <v>130</v>
      </c>
      <c r="BE629" s="186">
        <f>IF(N629="základní",J629,0)</f>
        <v>0</v>
      </c>
      <c r="BF629" s="186">
        <f>IF(N629="snížená",J629,0)</f>
        <v>0</v>
      </c>
      <c r="BG629" s="186">
        <f>IF(N629="zákl. přenesená",J629,0)</f>
        <v>0</v>
      </c>
      <c r="BH629" s="186">
        <f>IF(N629="sníž. přenesená",J629,0)</f>
        <v>0</v>
      </c>
      <c r="BI629" s="186">
        <f>IF(N629="nulová",J629,0)</f>
        <v>0</v>
      </c>
      <c r="BJ629" s="18" t="s">
        <v>82</v>
      </c>
      <c r="BK629" s="186">
        <f>ROUND(I629*H629,2)</f>
        <v>0</v>
      </c>
      <c r="BL629" s="18" t="s">
        <v>137</v>
      </c>
      <c r="BM629" s="185" t="s">
        <v>822</v>
      </c>
    </row>
    <row r="630" spans="1:65" s="2" customFormat="1" ht="27">
      <c r="A630" s="35"/>
      <c r="B630" s="36"/>
      <c r="C630" s="37"/>
      <c r="D630" s="187" t="s">
        <v>138</v>
      </c>
      <c r="E630" s="37"/>
      <c r="F630" s="188" t="s">
        <v>823</v>
      </c>
      <c r="G630" s="37"/>
      <c r="H630" s="37"/>
      <c r="I630" s="189"/>
      <c r="J630" s="37"/>
      <c r="K630" s="37"/>
      <c r="L630" s="40"/>
      <c r="M630" s="190"/>
      <c r="N630" s="191"/>
      <c r="O630" s="65"/>
      <c r="P630" s="65"/>
      <c r="Q630" s="65"/>
      <c r="R630" s="65"/>
      <c r="S630" s="65"/>
      <c r="T630" s="66"/>
      <c r="U630" s="35"/>
      <c r="V630" s="35"/>
      <c r="W630" s="35"/>
      <c r="X630" s="35"/>
      <c r="Y630" s="35"/>
      <c r="Z630" s="35"/>
      <c r="AA630" s="35"/>
      <c r="AB630" s="35"/>
      <c r="AC630" s="35"/>
      <c r="AD630" s="35"/>
      <c r="AE630" s="35"/>
      <c r="AT630" s="18" t="s">
        <v>138</v>
      </c>
      <c r="AU630" s="18" t="s">
        <v>84</v>
      </c>
    </row>
    <row r="631" spans="1:65" s="2" customFormat="1" ht="10">
      <c r="A631" s="35"/>
      <c r="B631" s="36"/>
      <c r="C631" s="37"/>
      <c r="D631" s="192" t="s">
        <v>140</v>
      </c>
      <c r="E631" s="37"/>
      <c r="F631" s="193" t="s">
        <v>824</v>
      </c>
      <c r="G631" s="37"/>
      <c r="H631" s="37"/>
      <c r="I631" s="189"/>
      <c r="J631" s="37"/>
      <c r="K631" s="37"/>
      <c r="L631" s="40"/>
      <c r="M631" s="190"/>
      <c r="N631" s="191"/>
      <c r="O631" s="65"/>
      <c r="P631" s="65"/>
      <c r="Q631" s="65"/>
      <c r="R631" s="65"/>
      <c r="S631" s="65"/>
      <c r="T631" s="66"/>
      <c r="U631" s="35"/>
      <c r="V631" s="35"/>
      <c r="W631" s="35"/>
      <c r="X631" s="35"/>
      <c r="Y631" s="35"/>
      <c r="Z631" s="35"/>
      <c r="AA631" s="35"/>
      <c r="AB631" s="35"/>
      <c r="AC631" s="35"/>
      <c r="AD631" s="35"/>
      <c r="AE631" s="35"/>
      <c r="AT631" s="18" t="s">
        <v>140</v>
      </c>
      <c r="AU631" s="18" t="s">
        <v>84</v>
      </c>
    </row>
    <row r="632" spans="1:65" s="14" customFormat="1" ht="10">
      <c r="B632" s="204"/>
      <c r="C632" s="205"/>
      <c r="D632" s="187" t="s">
        <v>142</v>
      </c>
      <c r="E632" s="206" t="s">
        <v>19</v>
      </c>
      <c r="F632" s="207" t="s">
        <v>825</v>
      </c>
      <c r="G632" s="205"/>
      <c r="H632" s="208">
        <v>0.754</v>
      </c>
      <c r="I632" s="209"/>
      <c r="J632" s="205"/>
      <c r="K632" s="205"/>
      <c r="L632" s="210"/>
      <c r="M632" s="211"/>
      <c r="N632" s="212"/>
      <c r="O632" s="212"/>
      <c r="P632" s="212"/>
      <c r="Q632" s="212"/>
      <c r="R632" s="212"/>
      <c r="S632" s="212"/>
      <c r="T632" s="213"/>
      <c r="AT632" s="214" t="s">
        <v>142</v>
      </c>
      <c r="AU632" s="214" t="s">
        <v>84</v>
      </c>
      <c r="AV632" s="14" t="s">
        <v>84</v>
      </c>
      <c r="AW632" s="14" t="s">
        <v>35</v>
      </c>
      <c r="AX632" s="14" t="s">
        <v>82</v>
      </c>
      <c r="AY632" s="214" t="s">
        <v>130</v>
      </c>
    </row>
    <row r="633" spans="1:65" s="12" customFormat="1" ht="22.75" customHeight="1">
      <c r="B633" s="158"/>
      <c r="C633" s="159"/>
      <c r="D633" s="160" t="s">
        <v>73</v>
      </c>
      <c r="E633" s="172" t="s">
        <v>826</v>
      </c>
      <c r="F633" s="172" t="s">
        <v>827</v>
      </c>
      <c r="G633" s="159"/>
      <c r="H633" s="159"/>
      <c r="I633" s="162"/>
      <c r="J633" s="173">
        <f>BK633</f>
        <v>0</v>
      </c>
      <c r="K633" s="159"/>
      <c r="L633" s="164"/>
      <c r="M633" s="165"/>
      <c r="N633" s="166"/>
      <c r="O633" s="166"/>
      <c r="P633" s="167">
        <f>SUM(P634:P640)</f>
        <v>0</v>
      </c>
      <c r="Q633" s="166"/>
      <c r="R633" s="167">
        <f>SUM(R634:R640)</f>
        <v>0</v>
      </c>
      <c r="S633" s="166"/>
      <c r="T633" s="168">
        <f>SUM(T634:T640)</f>
        <v>0</v>
      </c>
      <c r="AR633" s="169" t="s">
        <v>82</v>
      </c>
      <c r="AT633" s="170" t="s">
        <v>73</v>
      </c>
      <c r="AU633" s="170" t="s">
        <v>82</v>
      </c>
      <c r="AY633" s="169" t="s">
        <v>130</v>
      </c>
      <c r="BK633" s="171">
        <f>SUM(BK634:BK640)</f>
        <v>0</v>
      </c>
    </row>
    <row r="634" spans="1:65" s="2" customFormat="1" ht="24.15" customHeight="1">
      <c r="A634" s="35"/>
      <c r="B634" s="36"/>
      <c r="C634" s="174" t="s">
        <v>828</v>
      </c>
      <c r="D634" s="174" t="s">
        <v>132</v>
      </c>
      <c r="E634" s="175" t="s">
        <v>829</v>
      </c>
      <c r="F634" s="176" t="s">
        <v>830</v>
      </c>
      <c r="G634" s="177" t="s">
        <v>285</v>
      </c>
      <c r="H634" s="178">
        <v>572.57799999999997</v>
      </c>
      <c r="I634" s="179"/>
      <c r="J634" s="180">
        <f>ROUND(I634*H634,2)</f>
        <v>0</v>
      </c>
      <c r="K634" s="176" t="s">
        <v>136</v>
      </c>
      <c r="L634" s="40"/>
      <c r="M634" s="181" t="s">
        <v>19</v>
      </c>
      <c r="N634" s="182" t="s">
        <v>45</v>
      </c>
      <c r="O634" s="65"/>
      <c r="P634" s="183">
        <f>O634*H634</f>
        <v>0</v>
      </c>
      <c r="Q634" s="183">
        <v>0</v>
      </c>
      <c r="R634" s="183">
        <f>Q634*H634</f>
        <v>0</v>
      </c>
      <c r="S634" s="183">
        <v>0</v>
      </c>
      <c r="T634" s="184">
        <f>S634*H634</f>
        <v>0</v>
      </c>
      <c r="U634" s="35"/>
      <c r="V634" s="35"/>
      <c r="W634" s="35"/>
      <c r="X634" s="35"/>
      <c r="Y634" s="35"/>
      <c r="Z634" s="35"/>
      <c r="AA634" s="35"/>
      <c r="AB634" s="35"/>
      <c r="AC634" s="35"/>
      <c r="AD634" s="35"/>
      <c r="AE634" s="35"/>
      <c r="AR634" s="185" t="s">
        <v>137</v>
      </c>
      <c r="AT634" s="185" t="s">
        <v>132</v>
      </c>
      <c r="AU634" s="185" t="s">
        <v>84</v>
      </c>
      <c r="AY634" s="18" t="s">
        <v>130</v>
      </c>
      <c r="BE634" s="186">
        <f>IF(N634="základní",J634,0)</f>
        <v>0</v>
      </c>
      <c r="BF634" s="186">
        <f>IF(N634="snížená",J634,0)</f>
        <v>0</v>
      </c>
      <c r="BG634" s="186">
        <f>IF(N634="zákl. přenesená",J634,0)</f>
        <v>0</v>
      </c>
      <c r="BH634" s="186">
        <f>IF(N634="sníž. přenesená",J634,0)</f>
        <v>0</v>
      </c>
      <c r="BI634" s="186">
        <f>IF(N634="nulová",J634,0)</f>
        <v>0</v>
      </c>
      <c r="BJ634" s="18" t="s">
        <v>82</v>
      </c>
      <c r="BK634" s="186">
        <f>ROUND(I634*H634,2)</f>
        <v>0</v>
      </c>
      <c r="BL634" s="18" t="s">
        <v>137</v>
      </c>
      <c r="BM634" s="185" t="s">
        <v>831</v>
      </c>
    </row>
    <row r="635" spans="1:65" s="2" customFormat="1" ht="18">
      <c r="A635" s="35"/>
      <c r="B635" s="36"/>
      <c r="C635" s="37"/>
      <c r="D635" s="187" t="s">
        <v>138</v>
      </c>
      <c r="E635" s="37"/>
      <c r="F635" s="188" t="s">
        <v>832</v>
      </c>
      <c r="G635" s="37"/>
      <c r="H635" s="37"/>
      <c r="I635" s="189"/>
      <c r="J635" s="37"/>
      <c r="K635" s="37"/>
      <c r="L635" s="40"/>
      <c r="M635" s="190"/>
      <c r="N635" s="191"/>
      <c r="O635" s="65"/>
      <c r="P635" s="65"/>
      <c r="Q635" s="65"/>
      <c r="R635" s="65"/>
      <c r="S635" s="65"/>
      <c r="T635" s="66"/>
      <c r="U635" s="35"/>
      <c r="V635" s="35"/>
      <c r="W635" s="35"/>
      <c r="X635" s="35"/>
      <c r="Y635" s="35"/>
      <c r="Z635" s="35"/>
      <c r="AA635" s="35"/>
      <c r="AB635" s="35"/>
      <c r="AC635" s="35"/>
      <c r="AD635" s="35"/>
      <c r="AE635" s="35"/>
      <c r="AT635" s="18" t="s">
        <v>138</v>
      </c>
      <c r="AU635" s="18" t="s">
        <v>84</v>
      </c>
    </row>
    <row r="636" spans="1:65" s="2" customFormat="1" ht="10">
      <c r="A636" s="35"/>
      <c r="B636" s="36"/>
      <c r="C636" s="37"/>
      <c r="D636" s="192" t="s">
        <v>140</v>
      </c>
      <c r="E636" s="37"/>
      <c r="F636" s="193" t="s">
        <v>833</v>
      </c>
      <c r="G636" s="37"/>
      <c r="H636" s="37"/>
      <c r="I636" s="189"/>
      <c r="J636" s="37"/>
      <c r="K636" s="37"/>
      <c r="L636" s="40"/>
      <c r="M636" s="190"/>
      <c r="N636" s="191"/>
      <c r="O636" s="65"/>
      <c r="P636" s="65"/>
      <c r="Q636" s="65"/>
      <c r="R636" s="65"/>
      <c r="S636" s="65"/>
      <c r="T636" s="66"/>
      <c r="U636" s="35"/>
      <c r="V636" s="35"/>
      <c r="W636" s="35"/>
      <c r="X636" s="35"/>
      <c r="Y636" s="35"/>
      <c r="Z636" s="35"/>
      <c r="AA636" s="35"/>
      <c r="AB636" s="35"/>
      <c r="AC636" s="35"/>
      <c r="AD636" s="35"/>
      <c r="AE636" s="35"/>
      <c r="AT636" s="18" t="s">
        <v>140</v>
      </c>
      <c r="AU636" s="18" t="s">
        <v>84</v>
      </c>
    </row>
    <row r="637" spans="1:65" s="14" customFormat="1" ht="20">
      <c r="B637" s="204"/>
      <c r="C637" s="205"/>
      <c r="D637" s="187" t="s">
        <v>142</v>
      </c>
      <c r="E637" s="206" t="s">
        <v>19</v>
      </c>
      <c r="F637" s="207" t="s">
        <v>834</v>
      </c>
      <c r="G637" s="205"/>
      <c r="H637" s="208">
        <v>618.77800000000002</v>
      </c>
      <c r="I637" s="209"/>
      <c r="J637" s="205"/>
      <c r="K637" s="205"/>
      <c r="L637" s="210"/>
      <c r="M637" s="211"/>
      <c r="N637" s="212"/>
      <c r="O637" s="212"/>
      <c r="P637" s="212"/>
      <c r="Q637" s="212"/>
      <c r="R637" s="212"/>
      <c r="S637" s="212"/>
      <c r="T637" s="213"/>
      <c r="AT637" s="214" t="s">
        <v>142</v>
      </c>
      <c r="AU637" s="214" t="s">
        <v>84</v>
      </c>
      <c r="AV637" s="14" t="s">
        <v>84</v>
      </c>
      <c r="AW637" s="14" t="s">
        <v>35</v>
      </c>
      <c r="AX637" s="14" t="s">
        <v>74</v>
      </c>
      <c r="AY637" s="214" t="s">
        <v>130</v>
      </c>
    </row>
    <row r="638" spans="1:65" s="14" customFormat="1" ht="10">
      <c r="B638" s="204"/>
      <c r="C638" s="205"/>
      <c r="D638" s="187" t="s">
        <v>142</v>
      </c>
      <c r="E638" s="206" t="s">
        <v>19</v>
      </c>
      <c r="F638" s="207" t="s">
        <v>835</v>
      </c>
      <c r="G638" s="205"/>
      <c r="H638" s="208">
        <v>-33.6</v>
      </c>
      <c r="I638" s="209"/>
      <c r="J638" s="205"/>
      <c r="K638" s="205"/>
      <c r="L638" s="210"/>
      <c r="M638" s="211"/>
      <c r="N638" s="212"/>
      <c r="O638" s="212"/>
      <c r="P638" s="212"/>
      <c r="Q638" s="212"/>
      <c r="R638" s="212"/>
      <c r="S638" s="212"/>
      <c r="T638" s="213"/>
      <c r="AT638" s="214" t="s">
        <v>142</v>
      </c>
      <c r="AU638" s="214" t="s">
        <v>84</v>
      </c>
      <c r="AV638" s="14" t="s">
        <v>84</v>
      </c>
      <c r="AW638" s="14" t="s">
        <v>35</v>
      </c>
      <c r="AX638" s="14" t="s">
        <v>74</v>
      </c>
      <c r="AY638" s="214" t="s">
        <v>130</v>
      </c>
    </row>
    <row r="639" spans="1:65" s="14" customFormat="1" ht="10">
      <c r="B639" s="204"/>
      <c r="C639" s="205"/>
      <c r="D639" s="187" t="s">
        <v>142</v>
      </c>
      <c r="E639" s="206" t="s">
        <v>19</v>
      </c>
      <c r="F639" s="207" t="s">
        <v>836</v>
      </c>
      <c r="G639" s="205"/>
      <c r="H639" s="208">
        <v>-12.6</v>
      </c>
      <c r="I639" s="209"/>
      <c r="J639" s="205"/>
      <c r="K639" s="205"/>
      <c r="L639" s="210"/>
      <c r="M639" s="211"/>
      <c r="N639" s="212"/>
      <c r="O639" s="212"/>
      <c r="P639" s="212"/>
      <c r="Q639" s="212"/>
      <c r="R639" s="212"/>
      <c r="S639" s="212"/>
      <c r="T639" s="213"/>
      <c r="AT639" s="214" t="s">
        <v>142</v>
      </c>
      <c r="AU639" s="214" t="s">
        <v>84</v>
      </c>
      <c r="AV639" s="14" t="s">
        <v>84</v>
      </c>
      <c r="AW639" s="14" t="s">
        <v>35</v>
      </c>
      <c r="AX639" s="14" t="s">
        <v>74</v>
      </c>
      <c r="AY639" s="214" t="s">
        <v>130</v>
      </c>
    </row>
    <row r="640" spans="1:65" s="15" customFormat="1" ht="10">
      <c r="B640" s="215"/>
      <c r="C640" s="216"/>
      <c r="D640" s="187" t="s">
        <v>142</v>
      </c>
      <c r="E640" s="217" t="s">
        <v>19</v>
      </c>
      <c r="F640" s="218" t="s">
        <v>145</v>
      </c>
      <c r="G640" s="216"/>
      <c r="H640" s="219">
        <v>572.57799999999997</v>
      </c>
      <c r="I640" s="220"/>
      <c r="J640" s="216"/>
      <c r="K640" s="216"/>
      <c r="L640" s="221"/>
      <c r="M640" s="222"/>
      <c r="N640" s="223"/>
      <c r="O640" s="223"/>
      <c r="P640" s="223"/>
      <c r="Q640" s="223"/>
      <c r="R640" s="223"/>
      <c r="S640" s="223"/>
      <c r="T640" s="224"/>
      <c r="AT640" s="225" t="s">
        <v>142</v>
      </c>
      <c r="AU640" s="225" t="s">
        <v>84</v>
      </c>
      <c r="AV640" s="15" t="s">
        <v>137</v>
      </c>
      <c r="AW640" s="15" t="s">
        <v>35</v>
      </c>
      <c r="AX640" s="15" t="s">
        <v>82</v>
      </c>
      <c r="AY640" s="225" t="s">
        <v>130</v>
      </c>
    </row>
    <row r="641" spans="1:65" s="12" customFormat="1" ht="25.9" customHeight="1">
      <c r="B641" s="158"/>
      <c r="C641" s="159"/>
      <c r="D641" s="160" t="s">
        <v>73</v>
      </c>
      <c r="E641" s="161" t="s">
        <v>837</v>
      </c>
      <c r="F641" s="161" t="s">
        <v>838</v>
      </c>
      <c r="G641" s="159"/>
      <c r="H641" s="159"/>
      <c r="I641" s="162"/>
      <c r="J641" s="163">
        <f>BK641</f>
        <v>0</v>
      </c>
      <c r="K641" s="159"/>
      <c r="L641" s="164"/>
      <c r="M641" s="165"/>
      <c r="N641" s="166"/>
      <c r="O641" s="166"/>
      <c r="P641" s="167">
        <f>P642+P726</f>
        <v>0</v>
      </c>
      <c r="Q641" s="166"/>
      <c r="R641" s="167">
        <f>R642+R726</f>
        <v>2.0099157999999999</v>
      </c>
      <c r="S641" s="166"/>
      <c r="T641" s="168">
        <f>T642+T726</f>
        <v>0</v>
      </c>
      <c r="AR641" s="169" t="s">
        <v>84</v>
      </c>
      <c r="AT641" s="170" t="s">
        <v>73</v>
      </c>
      <c r="AU641" s="170" t="s">
        <v>74</v>
      </c>
      <c r="AY641" s="169" t="s">
        <v>130</v>
      </c>
      <c r="BK641" s="171">
        <f>BK642+BK726</f>
        <v>0</v>
      </c>
    </row>
    <row r="642" spans="1:65" s="12" customFormat="1" ht="22.75" customHeight="1">
      <c r="B642" s="158"/>
      <c r="C642" s="159"/>
      <c r="D642" s="160" t="s">
        <v>73</v>
      </c>
      <c r="E642" s="172" t="s">
        <v>839</v>
      </c>
      <c r="F642" s="172" t="s">
        <v>840</v>
      </c>
      <c r="G642" s="159"/>
      <c r="H642" s="159"/>
      <c r="I642" s="162"/>
      <c r="J642" s="173">
        <f>BK642</f>
        <v>0</v>
      </c>
      <c r="K642" s="159"/>
      <c r="L642" s="164"/>
      <c r="M642" s="165"/>
      <c r="N642" s="166"/>
      <c r="O642" s="166"/>
      <c r="P642" s="167">
        <f>SUM(P643:P725)</f>
        <v>0</v>
      </c>
      <c r="Q642" s="166"/>
      <c r="R642" s="167">
        <f>SUM(R643:R725)</f>
        <v>1.0001097999999999</v>
      </c>
      <c r="S642" s="166"/>
      <c r="T642" s="168">
        <f>SUM(T643:T725)</f>
        <v>0</v>
      </c>
      <c r="AR642" s="169" t="s">
        <v>84</v>
      </c>
      <c r="AT642" s="170" t="s">
        <v>73</v>
      </c>
      <c r="AU642" s="170" t="s">
        <v>82</v>
      </c>
      <c r="AY642" s="169" t="s">
        <v>130</v>
      </c>
      <c r="BK642" s="171">
        <f>SUM(BK643:BK725)</f>
        <v>0</v>
      </c>
    </row>
    <row r="643" spans="1:65" s="2" customFormat="1" ht="24.15" customHeight="1">
      <c r="A643" s="35"/>
      <c r="B643" s="36"/>
      <c r="C643" s="174" t="s">
        <v>841</v>
      </c>
      <c r="D643" s="174" t="s">
        <v>132</v>
      </c>
      <c r="E643" s="175" t="s">
        <v>842</v>
      </c>
      <c r="F643" s="176" t="s">
        <v>843</v>
      </c>
      <c r="G643" s="177" t="s">
        <v>135</v>
      </c>
      <c r="H643" s="178">
        <v>157.76</v>
      </c>
      <c r="I643" s="179"/>
      <c r="J643" s="180">
        <f>ROUND(I643*H643,2)</f>
        <v>0</v>
      </c>
      <c r="K643" s="176" t="s">
        <v>136</v>
      </c>
      <c r="L643" s="40"/>
      <c r="M643" s="181" t="s">
        <v>19</v>
      </c>
      <c r="N643" s="182" t="s">
        <v>45</v>
      </c>
      <c r="O643" s="65"/>
      <c r="P643" s="183">
        <f>O643*H643</f>
        <v>0</v>
      </c>
      <c r="Q643" s="183">
        <v>0</v>
      </c>
      <c r="R643" s="183">
        <f>Q643*H643</f>
        <v>0</v>
      </c>
      <c r="S643" s="183">
        <v>0</v>
      </c>
      <c r="T643" s="184">
        <f>S643*H643</f>
        <v>0</v>
      </c>
      <c r="U643" s="35"/>
      <c r="V643" s="35"/>
      <c r="W643" s="35"/>
      <c r="X643" s="35"/>
      <c r="Y643" s="35"/>
      <c r="Z643" s="35"/>
      <c r="AA643" s="35"/>
      <c r="AB643" s="35"/>
      <c r="AC643" s="35"/>
      <c r="AD643" s="35"/>
      <c r="AE643" s="35"/>
      <c r="AR643" s="185" t="s">
        <v>240</v>
      </c>
      <c r="AT643" s="185" t="s">
        <v>132</v>
      </c>
      <c r="AU643" s="185" t="s">
        <v>84</v>
      </c>
      <c r="AY643" s="18" t="s">
        <v>130</v>
      </c>
      <c r="BE643" s="186">
        <f>IF(N643="základní",J643,0)</f>
        <v>0</v>
      </c>
      <c r="BF643" s="186">
        <f>IF(N643="snížená",J643,0)</f>
        <v>0</v>
      </c>
      <c r="BG643" s="186">
        <f>IF(N643="zákl. přenesená",J643,0)</f>
        <v>0</v>
      </c>
      <c r="BH643" s="186">
        <f>IF(N643="sníž. přenesená",J643,0)</f>
        <v>0</v>
      </c>
      <c r="BI643" s="186">
        <f>IF(N643="nulová",J643,0)</f>
        <v>0</v>
      </c>
      <c r="BJ643" s="18" t="s">
        <v>82</v>
      </c>
      <c r="BK643" s="186">
        <f>ROUND(I643*H643,2)</f>
        <v>0</v>
      </c>
      <c r="BL643" s="18" t="s">
        <v>240</v>
      </c>
      <c r="BM643" s="185" t="s">
        <v>844</v>
      </c>
    </row>
    <row r="644" spans="1:65" s="2" customFormat="1" ht="18">
      <c r="A644" s="35"/>
      <c r="B644" s="36"/>
      <c r="C644" s="37"/>
      <c r="D644" s="187" t="s">
        <v>138</v>
      </c>
      <c r="E644" s="37"/>
      <c r="F644" s="188" t="s">
        <v>845</v>
      </c>
      <c r="G644" s="37"/>
      <c r="H644" s="37"/>
      <c r="I644" s="189"/>
      <c r="J644" s="37"/>
      <c r="K644" s="37"/>
      <c r="L644" s="40"/>
      <c r="M644" s="190"/>
      <c r="N644" s="191"/>
      <c r="O644" s="65"/>
      <c r="P644" s="65"/>
      <c r="Q644" s="65"/>
      <c r="R644" s="65"/>
      <c r="S644" s="65"/>
      <c r="T644" s="66"/>
      <c r="U644" s="35"/>
      <c r="V644" s="35"/>
      <c r="W644" s="35"/>
      <c r="X644" s="35"/>
      <c r="Y644" s="35"/>
      <c r="Z644" s="35"/>
      <c r="AA644" s="35"/>
      <c r="AB644" s="35"/>
      <c r="AC644" s="35"/>
      <c r="AD644" s="35"/>
      <c r="AE644" s="35"/>
      <c r="AT644" s="18" t="s">
        <v>138</v>
      </c>
      <c r="AU644" s="18" t="s">
        <v>84</v>
      </c>
    </row>
    <row r="645" spans="1:65" s="2" customFormat="1" ht="10">
      <c r="A645" s="35"/>
      <c r="B645" s="36"/>
      <c r="C645" s="37"/>
      <c r="D645" s="192" t="s">
        <v>140</v>
      </c>
      <c r="E645" s="37"/>
      <c r="F645" s="193" t="s">
        <v>846</v>
      </c>
      <c r="G645" s="37"/>
      <c r="H645" s="37"/>
      <c r="I645" s="189"/>
      <c r="J645" s="37"/>
      <c r="K645" s="37"/>
      <c r="L645" s="40"/>
      <c r="M645" s="190"/>
      <c r="N645" s="191"/>
      <c r="O645" s="65"/>
      <c r="P645" s="65"/>
      <c r="Q645" s="65"/>
      <c r="R645" s="65"/>
      <c r="S645" s="65"/>
      <c r="T645" s="66"/>
      <c r="U645" s="35"/>
      <c r="V645" s="35"/>
      <c r="W645" s="35"/>
      <c r="X645" s="35"/>
      <c r="Y645" s="35"/>
      <c r="Z645" s="35"/>
      <c r="AA645" s="35"/>
      <c r="AB645" s="35"/>
      <c r="AC645" s="35"/>
      <c r="AD645" s="35"/>
      <c r="AE645" s="35"/>
      <c r="AT645" s="18" t="s">
        <v>140</v>
      </c>
      <c r="AU645" s="18" t="s">
        <v>84</v>
      </c>
    </row>
    <row r="646" spans="1:65" s="13" customFormat="1" ht="10">
      <c r="B646" s="194"/>
      <c r="C646" s="195"/>
      <c r="D646" s="187" t="s">
        <v>142</v>
      </c>
      <c r="E646" s="196" t="s">
        <v>19</v>
      </c>
      <c r="F646" s="197" t="s">
        <v>638</v>
      </c>
      <c r="G646" s="195"/>
      <c r="H646" s="196" t="s">
        <v>19</v>
      </c>
      <c r="I646" s="198"/>
      <c r="J646" s="195"/>
      <c r="K646" s="195"/>
      <c r="L646" s="199"/>
      <c r="M646" s="200"/>
      <c r="N646" s="201"/>
      <c r="O646" s="201"/>
      <c r="P646" s="201"/>
      <c r="Q646" s="201"/>
      <c r="R646" s="201"/>
      <c r="S646" s="201"/>
      <c r="T646" s="202"/>
      <c r="AT646" s="203" t="s">
        <v>142</v>
      </c>
      <c r="AU646" s="203" t="s">
        <v>84</v>
      </c>
      <c r="AV646" s="13" t="s">
        <v>82</v>
      </c>
      <c r="AW646" s="13" t="s">
        <v>35</v>
      </c>
      <c r="AX646" s="13" t="s">
        <v>74</v>
      </c>
      <c r="AY646" s="203" t="s">
        <v>130</v>
      </c>
    </row>
    <row r="647" spans="1:65" s="14" customFormat="1" ht="10">
      <c r="B647" s="204"/>
      <c r="C647" s="205"/>
      <c r="D647" s="187" t="s">
        <v>142</v>
      </c>
      <c r="E647" s="206" t="s">
        <v>19</v>
      </c>
      <c r="F647" s="207" t="s">
        <v>847</v>
      </c>
      <c r="G647" s="205"/>
      <c r="H647" s="208">
        <v>63.86</v>
      </c>
      <c r="I647" s="209"/>
      <c r="J647" s="205"/>
      <c r="K647" s="205"/>
      <c r="L647" s="210"/>
      <c r="M647" s="211"/>
      <c r="N647" s="212"/>
      <c r="O647" s="212"/>
      <c r="P647" s="212"/>
      <c r="Q647" s="212"/>
      <c r="R647" s="212"/>
      <c r="S647" s="212"/>
      <c r="T647" s="213"/>
      <c r="AT647" s="214" t="s">
        <v>142</v>
      </c>
      <c r="AU647" s="214" t="s">
        <v>84</v>
      </c>
      <c r="AV647" s="14" t="s">
        <v>84</v>
      </c>
      <c r="AW647" s="14" t="s">
        <v>35</v>
      </c>
      <c r="AX647" s="14" t="s">
        <v>74</v>
      </c>
      <c r="AY647" s="214" t="s">
        <v>130</v>
      </c>
    </row>
    <row r="648" spans="1:65" s="14" customFormat="1" ht="10">
      <c r="B648" s="204"/>
      <c r="C648" s="205"/>
      <c r="D648" s="187" t="s">
        <v>142</v>
      </c>
      <c r="E648" s="206" t="s">
        <v>19</v>
      </c>
      <c r="F648" s="207" t="s">
        <v>848</v>
      </c>
      <c r="G648" s="205"/>
      <c r="H648" s="208">
        <v>27.9</v>
      </c>
      <c r="I648" s="209"/>
      <c r="J648" s="205"/>
      <c r="K648" s="205"/>
      <c r="L648" s="210"/>
      <c r="M648" s="211"/>
      <c r="N648" s="212"/>
      <c r="O648" s="212"/>
      <c r="P648" s="212"/>
      <c r="Q648" s="212"/>
      <c r="R648" s="212"/>
      <c r="S648" s="212"/>
      <c r="T648" s="213"/>
      <c r="AT648" s="214" t="s">
        <v>142</v>
      </c>
      <c r="AU648" s="214" t="s">
        <v>84</v>
      </c>
      <c r="AV648" s="14" t="s">
        <v>84</v>
      </c>
      <c r="AW648" s="14" t="s">
        <v>35</v>
      </c>
      <c r="AX648" s="14" t="s">
        <v>74</v>
      </c>
      <c r="AY648" s="214" t="s">
        <v>130</v>
      </c>
    </row>
    <row r="649" spans="1:65" s="14" customFormat="1" ht="10">
      <c r="B649" s="204"/>
      <c r="C649" s="205"/>
      <c r="D649" s="187" t="s">
        <v>142</v>
      </c>
      <c r="E649" s="206" t="s">
        <v>19</v>
      </c>
      <c r="F649" s="207" t="s">
        <v>849</v>
      </c>
      <c r="G649" s="205"/>
      <c r="H649" s="208">
        <v>38.4</v>
      </c>
      <c r="I649" s="209"/>
      <c r="J649" s="205"/>
      <c r="K649" s="205"/>
      <c r="L649" s="210"/>
      <c r="M649" s="211"/>
      <c r="N649" s="212"/>
      <c r="O649" s="212"/>
      <c r="P649" s="212"/>
      <c r="Q649" s="212"/>
      <c r="R649" s="212"/>
      <c r="S649" s="212"/>
      <c r="T649" s="213"/>
      <c r="AT649" s="214" t="s">
        <v>142</v>
      </c>
      <c r="AU649" s="214" t="s">
        <v>84</v>
      </c>
      <c r="AV649" s="14" t="s">
        <v>84</v>
      </c>
      <c r="AW649" s="14" t="s">
        <v>35</v>
      </c>
      <c r="AX649" s="14" t="s">
        <v>74</v>
      </c>
      <c r="AY649" s="214" t="s">
        <v>130</v>
      </c>
    </row>
    <row r="650" spans="1:65" s="14" customFormat="1" ht="10">
      <c r="B650" s="204"/>
      <c r="C650" s="205"/>
      <c r="D650" s="187" t="s">
        <v>142</v>
      </c>
      <c r="E650" s="206" t="s">
        <v>19</v>
      </c>
      <c r="F650" s="207" t="s">
        <v>850</v>
      </c>
      <c r="G650" s="205"/>
      <c r="H650" s="208">
        <v>27.6</v>
      </c>
      <c r="I650" s="209"/>
      <c r="J650" s="205"/>
      <c r="K650" s="205"/>
      <c r="L650" s="210"/>
      <c r="M650" s="211"/>
      <c r="N650" s="212"/>
      <c r="O650" s="212"/>
      <c r="P650" s="212"/>
      <c r="Q650" s="212"/>
      <c r="R650" s="212"/>
      <c r="S650" s="212"/>
      <c r="T650" s="213"/>
      <c r="AT650" s="214" t="s">
        <v>142</v>
      </c>
      <c r="AU650" s="214" t="s">
        <v>84</v>
      </c>
      <c r="AV650" s="14" t="s">
        <v>84</v>
      </c>
      <c r="AW650" s="14" t="s">
        <v>35</v>
      </c>
      <c r="AX650" s="14" t="s">
        <v>74</v>
      </c>
      <c r="AY650" s="214" t="s">
        <v>130</v>
      </c>
    </row>
    <row r="651" spans="1:65" s="15" customFormat="1" ht="10">
      <c r="B651" s="215"/>
      <c r="C651" s="216"/>
      <c r="D651" s="187" t="s">
        <v>142</v>
      </c>
      <c r="E651" s="217" t="s">
        <v>19</v>
      </c>
      <c r="F651" s="218" t="s">
        <v>145</v>
      </c>
      <c r="G651" s="216"/>
      <c r="H651" s="219">
        <v>157.76</v>
      </c>
      <c r="I651" s="220"/>
      <c r="J651" s="216"/>
      <c r="K651" s="216"/>
      <c r="L651" s="221"/>
      <c r="M651" s="222"/>
      <c r="N651" s="223"/>
      <c r="O651" s="223"/>
      <c r="P651" s="223"/>
      <c r="Q651" s="223"/>
      <c r="R651" s="223"/>
      <c r="S651" s="223"/>
      <c r="T651" s="224"/>
      <c r="AT651" s="225" t="s">
        <v>142</v>
      </c>
      <c r="AU651" s="225" t="s">
        <v>84</v>
      </c>
      <c r="AV651" s="15" t="s">
        <v>137</v>
      </c>
      <c r="AW651" s="15" t="s">
        <v>35</v>
      </c>
      <c r="AX651" s="15" t="s">
        <v>82</v>
      </c>
      <c r="AY651" s="225" t="s">
        <v>130</v>
      </c>
    </row>
    <row r="652" spans="1:65" s="2" customFormat="1" ht="16.5" customHeight="1">
      <c r="A652" s="35"/>
      <c r="B652" s="36"/>
      <c r="C652" s="226" t="s">
        <v>851</v>
      </c>
      <c r="D652" s="226" t="s">
        <v>188</v>
      </c>
      <c r="E652" s="227" t="s">
        <v>852</v>
      </c>
      <c r="F652" s="228" t="s">
        <v>853</v>
      </c>
      <c r="G652" s="229" t="s">
        <v>285</v>
      </c>
      <c r="H652" s="230">
        <v>4.7E-2</v>
      </c>
      <c r="I652" s="231"/>
      <c r="J652" s="232">
        <f>ROUND(I652*H652,2)</f>
        <v>0</v>
      </c>
      <c r="K652" s="228" t="s">
        <v>136</v>
      </c>
      <c r="L652" s="233"/>
      <c r="M652" s="234" t="s">
        <v>19</v>
      </c>
      <c r="N652" s="235" t="s">
        <v>45</v>
      </c>
      <c r="O652" s="65"/>
      <c r="P652" s="183">
        <f>O652*H652</f>
        <v>0</v>
      </c>
      <c r="Q652" s="183">
        <v>1</v>
      </c>
      <c r="R652" s="183">
        <f>Q652*H652</f>
        <v>4.7E-2</v>
      </c>
      <c r="S652" s="183">
        <v>0</v>
      </c>
      <c r="T652" s="184">
        <f>S652*H652</f>
        <v>0</v>
      </c>
      <c r="U652" s="35"/>
      <c r="V652" s="35"/>
      <c r="W652" s="35"/>
      <c r="X652" s="35"/>
      <c r="Y652" s="35"/>
      <c r="Z652" s="35"/>
      <c r="AA652" s="35"/>
      <c r="AB652" s="35"/>
      <c r="AC652" s="35"/>
      <c r="AD652" s="35"/>
      <c r="AE652" s="35"/>
      <c r="AR652" s="185" t="s">
        <v>303</v>
      </c>
      <c r="AT652" s="185" t="s">
        <v>188</v>
      </c>
      <c r="AU652" s="185" t="s">
        <v>84</v>
      </c>
      <c r="AY652" s="18" t="s">
        <v>130</v>
      </c>
      <c r="BE652" s="186">
        <f>IF(N652="základní",J652,0)</f>
        <v>0</v>
      </c>
      <c r="BF652" s="186">
        <f>IF(N652="snížená",J652,0)</f>
        <v>0</v>
      </c>
      <c r="BG652" s="186">
        <f>IF(N652="zákl. přenesená",J652,0)</f>
        <v>0</v>
      </c>
      <c r="BH652" s="186">
        <f>IF(N652="sníž. přenesená",J652,0)</f>
        <v>0</v>
      </c>
      <c r="BI652" s="186">
        <f>IF(N652="nulová",J652,0)</f>
        <v>0</v>
      </c>
      <c r="BJ652" s="18" t="s">
        <v>82</v>
      </c>
      <c r="BK652" s="186">
        <f>ROUND(I652*H652,2)</f>
        <v>0</v>
      </c>
      <c r="BL652" s="18" t="s">
        <v>240</v>
      </c>
      <c r="BM652" s="185" t="s">
        <v>854</v>
      </c>
    </row>
    <row r="653" spans="1:65" s="2" customFormat="1" ht="10">
      <c r="A653" s="35"/>
      <c r="B653" s="36"/>
      <c r="C653" s="37"/>
      <c r="D653" s="187" t="s">
        <v>138</v>
      </c>
      <c r="E653" s="37"/>
      <c r="F653" s="188" t="s">
        <v>853</v>
      </c>
      <c r="G653" s="37"/>
      <c r="H653" s="37"/>
      <c r="I653" s="189"/>
      <c r="J653" s="37"/>
      <c r="K653" s="37"/>
      <c r="L653" s="40"/>
      <c r="M653" s="190"/>
      <c r="N653" s="191"/>
      <c r="O653" s="65"/>
      <c r="P653" s="65"/>
      <c r="Q653" s="65"/>
      <c r="R653" s="65"/>
      <c r="S653" s="65"/>
      <c r="T653" s="66"/>
      <c r="U653" s="35"/>
      <c r="V653" s="35"/>
      <c r="W653" s="35"/>
      <c r="X653" s="35"/>
      <c r="Y653" s="35"/>
      <c r="Z653" s="35"/>
      <c r="AA653" s="35"/>
      <c r="AB653" s="35"/>
      <c r="AC653" s="35"/>
      <c r="AD653" s="35"/>
      <c r="AE653" s="35"/>
      <c r="AT653" s="18" t="s">
        <v>138</v>
      </c>
      <c r="AU653" s="18" t="s">
        <v>84</v>
      </c>
    </row>
    <row r="654" spans="1:65" s="14" customFormat="1" ht="10">
      <c r="B654" s="204"/>
      <c r="C654" s="205"/>
      <c r="D654" s="187" t="s">
        <v>142</v>
      </c>
      <c r="E654" s="206" t="s">
        <v>19</v>
      </c>
      <c r="F654" s="207" t="s">
        <v>855</v>
      </c>
      <c r="G654" s="205"/>
      <c r="H654" s="208">
        <v>4.7E-2</v>
      </c>
      <c r="I654" s="209"/>
      <c r="J654" s="205"/>
      <c r="K654" s="205"/>
      <c r="L654" s="210"/>
      <c r="M654" s="211"/>
      <c r="N654" s="212"/>
      <c r="O654" s="212"/>
      <c r="P654" s="212"/>
      <c r="Q654" s="212"/>
      <c r="R654" s="212"/>
      <c r="S654" s="212"/>
      <c r="T654" s="213"/>
      <c r="AT654" s="214" t="s">
        <v>142</v>
      </c>
      <c r="AU654" s="214" t="s">
        <v>84</v>
      </c>
      <c r="AV654" s="14" t="s">
        <v>84</v>
      </c>
      <c r="AW654" s="14" t="s">
        <v>35</v>
      </c>
      <c r="AX654" s="14" t="s">
        <v>74</v>
      </c>
      <c r="AY654" s="214" t="s">
        <v>130</v>
      </c>
    </row>
    <row r="655" spans="1:65" s="15" customFormat="1" ht="10">
      <c r="B655" s="215"/>
      <c r="C655" s="216"/>
      <c r="D655" s="187" t="s">
        <v>142</v>
      </c>
      <c r="E655" s="217" t="s">
        <v>19</v>
      </c>
      <c r="F655" s="218" t="s">
        <v>145</v>
      </c>
      <c r="G655" s="216"/>
      <c r="H655" s="219">
        <v>4.7E-2</v>
      </c>
      <c r="I655" s="220"/>
      <c r="J655" s="216"/>
      <c r="K655" s="216"/>
      <c r="L655" s="221"/>
      <c r="M655" s="222"/>
      <c r="N655" s="223"/>
      <c r="O655" s="223"/>
      <c r="P655" s="223"/>
      <c r="Q655" s="223"/>
      <c r="R655" s="223"/>
      <c r="S655" s="223"/>
      <c r="T655" s="224"/>
      <c r="AT655" s="225" t="s">
        <v>142</v>
      </c>
      <c r="AU655" s="225" t="s">
        <v>84</v>
      </c>
      <c r="AV655" s="15" t="s">
        <v>137</v>
      </c>
      <c r="AW655" s="15" t="s">
        <v>35</v>
      </c>
      <c r="AX655" s="15" t="s">
        <v>82</v>
      </c>
      <c r="AY655" s="225" t="s">
        <v>130</v>
      </c>
    </row>
    <row r="656" spans="1:65" s="2" customFormat="1" ht="24.15" customHeight="1">
      <c r="A656" s="35"/>
      <c r="B656" s="36"/>
      <c r="C656" s="174" t="s">
        <v>856</v>
      </c>
      <c r="D656" s="174" t="s">
        <v>132</v>
      </c>
      <c r="E656" s="175" t="s">
        <v>857</v>
      </c>
      <c r="F656" s="176" t="s">
        <v>858</v>
      </c>
      <c r="G656" s="177" t="s">
        <v>135</v>
      </c>
      <c r="H656" s="178">
        <v>132</v>
      </c>
      <c r="I656" s="179"/>
      <c r="J656" s="180">
        <f>ROUND(I656*H656,2)</f>
        <v>0</v>
      </c>
      <c r="K656" s="176" t="s">
        <v>136</v>
      </c>
      <c r="L656" s="40"/>
      <c r="M656" s="181" t="s">
        <v>19</v>
      </c>
      <c r="N656" s="182" t="s">
        <v>45</v>
      </c>
      <c r="O656" s="65"/>
      <c r="P656" s="183">
        <f>O656*H656</f>
        <v>0</v>
      </c>
      <c r="Q656" s="183">
        <v>0</v>
      </c>
      <c r="R656" s="183">
        <f>Q656*H656</f>
        <v>0</v>
      </c>
      <c r="S656" s="183">
        <v>0</v>
      </c>
      <c r="T656" s="184">
        <f>S656*H656</f>
        <v>0</v>
      </c>
      <c r="U656" s="35"/>
      <c r="V656" s="35"/>
      <c r="W656" s="35"/>
      <c r="X656" s="35"/>
      <c r="Y656" s="35"/>
      <c r="Z656" s="35"/>
      <c r="AA656" s="35"/>
      <c r="AB656" s="35"/>
      <c r="AC656" s="35"/>
      <c r="AD656" s="35"/>
      <c r="AE656" s="35"/>
      <c r="AR656" s="185" t="s">
        <v>240</v>
      </c>
      <c r="AT656" s="185" t="s">
        <v>132</v>
      </c>
      <c r="AU656" s="185" t="s">
        <v>84</v>
      </c>
      <c r="AY656" s="18" t="s">
        <v>130</v>
      </c>
      <c r="BE656" s="186">
        <f>IF(N656="základní",J656,0)</f>
        <v>0</v>
      </c>
      <c r="BF656" s="186">
        <f>IF(N656="snížená",J656,0)</f>
        <v>0</v>
      </c>
      <c r="BG656" s="186">
        <f>IF(N656="zákl. přenesená",J656,0)</f>
        <v>0</v>
      </c>
      <c r="BH656" s="186">
        <f>IF(N656="sníž. přenesená",J656,0)</f>
        <v>0</v>
      </c>
      <c r="BI656" s="186">
        <f>IF(N656="nulová",J656,0)</f>
        <v>0</v>
      </c>
      <c r="BJ656" s="18" t="s">
        <v>82</v>
      </c>
      <c r="BK656" s="186">
        <f>ROUND(I656*H656,2)</f>
        <v>0</v>
      </c>
      <c r="BL656" s="18" t="s">
        <v>240</v>
      </c>
      <c r="BM656" s="185" t="s">
        <v>859</v>
      </c>
    </row>
    <row r="657" spans="1:65" s="2" customFormat="1" ht="18">
      <c r="A657" s="35"/>
      <c r="B657" s="36"/>
      <c r="C657" s="37"/>
      <c r="D657" s="187" t="s">
        <v>138</v>
      </c>
      <c r="E657" s="37"/>
      <c r="F657" s="188" t="s">
        <v>860</v>
      </c>
      <c r="G657" s="37"/>
      <c r="H657" s="37"/>
      <c r="I657" s="189"/>
      <c r="J657" s="37"/>
      <c r="K657" s="37"/>
      <c r="L657" s="40"/>
      <c r="M657" s="190"/>
      <c r="N657" s="191"/>
      <c r="O657" s="65"/>
      <c r="P657" s="65"/>
      <c r="Q657" s="65"/>
      <c r="R657" s="65"/>
      <c r="S657" s="65"/>
      <c r="T657" s="66"/>
      <c r="U657" s="35"/>
      <c r="V657" s="35"/>
      <c r="W657" s="35"/>
      <c r="X657" s="35"/>
      <c r="Y657" s="35"/>
      <c r="Z657" s="35"/>
      <c r="AA657" s="35"/>
      <c r="AB657" s="35"/>
      <c r="AC657" s="35"/>
      <c r="AD657" s="35"/>
      <c r="AE657" s="35"/>
      <c r="AT657" s="18" t="s">
        <v>138</v>
      </c>
      <c r="AU657" s="18" t="s">
        <v>84</v>
      </c>
    </row>
    <row r="658" spans="1:65" s="2" customFormat="1" ht="10">
      <c r="A658" s="35"/>
      <c r="B658" s="36"/>
      <c r="C658" s="37"/>
      <c r="D658" s="192" t="s">
        <v>140</v>
      </c>
      <c r="E658" s="37"/>
      <c r="F658" s="193" t="s">
        <v>861</v>
      </c>
      <c r="G658" s="37"/>
      <c r="H658" s="37"/>
      <c r="I658" s="189"/>
      <c r="J658" s="37"/>
      <c r="K658" s="37"/>
      <c r="L658" s="40"/>
      <c r="M658" s="190"/>
      <c r="N658" s="191"/>
      <c r="O658" s="65"/>
      <c r="P658" s="65"/>
      <c r="Q658" s="65"/>
      <c r="R658" s="65"/>
      <c r="S658" s="65"/>
      <c r="T658" s="66"/>
      <c r="U658" s="35"/>
      <c r="V658" s="35"/>
      <c r="W658" s="35"/>
      <c r="X658" s="35"/>
      <c r="Y658" s="35"/>
      <c r="Z658" s="35"/>
      <c r="AA658" s="35"/>
      <c r="AB658" s="35"/>
      <c r="AC658" s="35"/>
      <c r="AD658" s="35"/>
      <c r="AE658" s="35"/>
      <c r="AT658" s="18" t="s">
        <v>140</v>
      </c>
      <c r="AU658" s="18" t="s">
        <v>84</v>
      </c>
    </row>
    <row r="659" spans="1:65" s="13" customFormat="1" ht="10">
      <c r="B659" s="194"/>
      <c r="C659" s="195"/>
      <c r="D659" s="187" t="s">
        <v>142</v>
      </c>
      <c r="E659" s="196" t="s">
        <v>19</v>
      </c>
      <c r="F659" s="197" t="s">
        <v>638</v>
      </c>
      <c r="G659" s="195"/>
      <c r="H659" s="196" t="s">
        <v>19</v>
      </c>
      <c r="I659" s="198"/>
      <c r="J659" s="195"/>
      <c r="K659" s="195"/>
      <c r="L659" s="199"/>
      <c r="M659" s="200"/>
      <c r="N659" s="201"/>
      <c r="O659" s="201"/>
      <c r="P659" s="201"/>
      <c r="Q659" s="201"/>
      <c r="R659" s="201"/>
      <c r="S659" s="201"/>
      <c r="T659" s="202"/>
      <c r="AT659" s="203" t="s">
        <v>142</v>
      </c>
      <c r="AU659" s="203" t="s">
        <v>84</v>
      </c>
      <c r="AV659" s="13" t="s">
        <v>82</v>
      </c>
      <c r="AW659" s="13" t="s">
        <v>35</v>
      </c>
      <c r="AX659" s="13" t="s">
        <v>74</v>
      </c>
      <c r="AY659" s="203" t="s">
        <v>130</v>
      </c>
    </row>
    <row r="660" spans="1:65" s="14" customFormat="1" ht="10">
      <c r="B660" s="204"/>
      <c r="C660" s="205"/>
      <c r="D660" s="187" t="s">
        <v>142</v>
      </c>
      <c r="E660" s="206" t="s">
        <v>19</v>
      </c>
      <c r="F660" s="207" t="s">
        <v>862</v>
      </c>
      <c r="G660" s="205"/>
      <c r="H660" s="208">
        <v>76.8</v>
      </c>
      <c r="I660" s="209"/>
      <c r="J660" s="205"/>
      <c r="K660" s="205"/>
      <c r="L660" s="210"/>
      <c r="M660" s="211"/>
      <c r="N660" s="212"/>
      <c r="O660" s="212"/>
      <c r="P660" s="212"/>
      <c r="Q660" s="212"/>
      <c r="R660" s="212"/>
      <c r="S660" s="212"/>
      <c r="T660" s="213"/>
      <c r="AT660" s="214" t="s">
        <v>142</v>
      </c>
      <c r="AU660" s="214" t="s">
        <v>84</v>
      </c>
      <c r="AV660" s="14" t="s">
        <v>84</v>
      </c>
      <c r="AW660" s="14" t="s">
        <v>35</v>
      </c>
      <c r="AX660" s="14" t="s">
        <v>74</v>
      </c>
      <c r="AY660" s="214" t="s">
        <v>130</v>
      </c>
    </row>
    <row r="661" spans="1:65" s="14" customFormat="1" ht="10">
      <c r="B661" s="204"/>
      <c r="C661" s="205"/>
      <c r="D661" s="187" t="s">
        <v>142</v>
      </c>
      <c r="E661" s="206" t="s">
        <v>19</v>
      </c>
      <c r="F661" s="207" t="s">
        <v>863</v>
      </c>
      <c r="G661" s="205"/>
      <c r="H661" s="208">
        <v>55.2</v>
      </c>
      <c r="I661" s="209"/>
      <c r="J661" s="205"/>
      <c r="K661" s="205"/>
      <c r="L661" s="210"/>
      <c r="M661" s="211"/>
      <c r="N661" s="212"/>
      <c r="O661" s="212"/>
      <c r="P661" s="212"/>
      <c r="Q661" s="212"/>
      <c r="R661" s="212"/>
      <c r="S661" s="212"/>
      <c r="T661" s="213"/>
      <c r="AT661" s="214" t="s">
        <v>142</v>
      </c>
      <c r="AU661" s="214" t="s">
        <v>84</v>
      </c>
      <c r="AV661" s="14" t="s">
        <v>84</v>
      </c>
      <c r="AW661" s="14" t="s">
        <v>35</v>
      </c>
      <c r="AX661" s="14" t="s">
        <v>74</v>
      </c>
      <c r="AY661" s="214" t="s">
        <v>130</v>
      </c>
    </row>
    <row r="662" spans="1:65" s="15" customFormat="1" ht="10">
      <c r="B662" s="215"/>
      <c r="C662" s="216"/>
      <c r="D662" s="187" t="s">
        <v>142</v>
      </c>
      <c r="E662" s="217" t="s">
        <v>19</v>
      </c>
      <c r="F662" s="218" t="s">
        <v>145</v>
      </c>
      <c r="G662" s="216"/>
      <c r="H662" s="219">
        <v>132</v>
      </c>
      <c r="I662" s="220"/>
      <c r="J662" s="216"/>
      <c r="K662" s="216"/>
      <c r="L662" s="221"/>
      <c r="M662" s="222"/>
      <c r="N662" s="223"/>
      <c r="O662" s="223"/>
      <c r="P662" s="223"/>
      <c r="Q662" s="223"/>
      <c r="R662" s="223"/>
      <c r="S662" s="223"/>
      <c r="T662" s="224"/>
      <c r="AT662" s="225" t="s">
        <v>142</v>
      </c>
      <c r="AU662" s="225" t="s">
        <v>84</v>
      </c>
      <c r="AV662" s="15" t="s">
        <v>137</v>
      </c>
      <c r="AW662" s="15" t="s">
        <v>35</v>
      </c>
      <c r="AX662" s="15" t="s">
        <v>82</v>
      </c>
      <c r="AY662" s="225" t="s">
        <v>130</v>
      </c>
    </row>
    <row r="663" spans="1:65" s="2" customFormat="1" ht="16.5" customHeight="1">
      <c r="A663" s="35"/>
      <c r="B663" s="36"/>
      <c r="C663" s="226" t="s">
        <v>864</v>
      </c>
      <c r="D663" s="226" t="s">
        <v>188</v>
      </c>
      <c r="E663" s="227" t="s">
        <v>865</v>
      </c>
      <c r="F663" s="228" t="s">
        <v>866</v>
      </c>
      <c r="G663" s="229" t="s">
        <v>285</v>
      </c>
      <c r="H663" s="230">
        <v>5.8999999999999997E-2</v>
      </c>
      <c r="I663" s="231"/>
      <c r="J663" s="232">
        <f>ROUND(I663*H663,2)</f>
        <v>0</v>
      </c>
      <c r="K663" s="228" t="s">
        <v>136</v>
      </c>
      <c r="L663" s="233"/>
      <c r="M663" s="234" t="s">
        <v>19</v>
      </c>
      <c r="N663" s="235" t="s">
        <v>45</v>
      </c>
      <c r="O663" s="65"/>
      <c r="P663" s="183">
        <f>O663*H663</f>
        <v>0</v>
      </c>
      <c r="Q663" s="183">
        <v>1</v>
      </c>
      <c r="R663" s="183">
        <f>Q663*H663</f>
        <v>5.8999999999999997E-2</v>
      </c>
      <c r="S663" s="183">
        <v>0</v>
      </c>
      <c r="T663" s="184">
        <f>S663*H663</f>
        <v>0</v>
      </c>
      <c r="U663" s="35"/>
      <c r="V663" s="35"/>
      <c r="W663" s="35"/>
      <c r="X663" s="35"/>
      <c r="Y663" s="35"/>
      <c r="Z663" s="35"/>
      <c r="AA663" s="35"/>
      <c r="AB663" s="35"/>
      <c r="AC663" s="35"/>
      <c r="AD663" s="35"/>
      <c r="AE663" s="35"/>
      <c r="AR663" s="185" t="s">
        <v>303</v>
      </c>
      <c r="AT663" s="185" t="s">
        <v>188</v>
      </c>
      <c r="AU663" s="185" t="s">
        <v>84</v>
      </c>
      <c r="AY663" s="18" t="s">
        <v>130</v>
      </c>
      <c r="BE663" s="186">
        <f>IF(N663="základní",J663,0)</f>
        <v>0</v>
      </c>
      <c r="BF663" s="186">
        <f>IF(N663="snížená",J663,0)</f>
        <v>0</v>
      </c>
      <c r="BG663" s="186">
        <f>IF(N663="zákl. přenesená",J663,0)</f>
        <v>0</v>
      </c>
      <c r="BH663" s="186">
        <f>IF(N663="sníž. přenesená",J663,0)</f>
        <v>0</v>
      </c>
      <c r="BI663" s="186">
        <f>IF(N663="nulová",J663,0)</f>
        <v>0</v>
      </c>
      <c r="BJ663" s="18" t="s">
        <v>82</v>
      </c>
      <c r="BK663" s="186">
        <f>ROUND(I663*H663,2)</f>
        <v>0</v>
      </c>
      <c r="BL663" s="18" t="s">
        <v>240</v>
      </c>
      <c r="BM663" s="185" t="s">
        <v>867</v>
      </c>
    </row>
    <row r="664" spans="1:65" s="2" customFormat="1" ht="10">
      <c r="A664" s="35"/>
      <c r="B664" s="36"/>
      <c r="C664" s="37"/>
      <c r="D664" s="187" t="s">
        <v>138</v>
      </c>
      <c r="E664" s="37"/>
      <c r="F664" s="188" t="s">
        <v>866</v>
      </c>
      <c r="G664" s="37"/>
      <c r="H664" s="37"/>
      <c r="I664" s="189"/>
      <c r="J664" s="37"/>
      <c r="K664" s="37"/>
      <c r="L664" s="40"/>
      <c r="M664" s="190"/>
      <c r="N664" s="191"/>
      <c r="O664" s="65"/>
      <c r="P664" s="65"/>
      <c r="Q664" s="65"/>
      <c r="R664" s="65"/>
      <c r="S664" s="65"/>
      <c r="T664" s="66"/>
      <c r="U664" s="35"/>
      <c r="V664" s="35"/>
      <c r="W664" s="35"/>
      <c r="X664" s="35"/>
      <c r="Y664" s="35"/>
      <c r="Z664" s="35"/>
      <c r="AA664" s="35"/>
      <c r="AB664" s="35"/>
      <c r="AC664" s="35"/>
      <c r="AD664" s="35"/>
      <c r="AE664" s="35"/>
      <c r="AT664" s="18" t="s">
        <v>138</v>
      </c>
      <c r="AU664" s="18" t="s">
        <v>84</v>
      </c>
    </row>
    <row r="665" spans="1:65" s="14" customFormat="1" ht="10">
      <c r="B665" s="204"/>
      <c r="C665" s="205"/>
      <c r="D665" s="187" t="s">
        <v>142</v>
      </c>
      <c r="E665" s="206" t="s">
        <v>19</v>
      </c>
      <c r="F665" s="207" t="s">
        <v>868</v>
      </c>
      <c r="G665" s="205"/>
      <c r="H665" s="208">
        <v>5.8999999999999997E-2</v>
      </c>
      <c r="I665" s="209"/>
      <c r="J665" s="205"/>
      <c r="K665" s="205"/>
      <c r="L665" s="210"/>
      <c r="M665" s="211"/>
      <c r="N665" s="212"/>
      <c r="O665" s="212"/>
      <c r="P665" s="212"/>
      <c r="Q665" s="212"/>
      <c r="R665" s="212"/>
      <c r="S665" s="212"/>
      <c r="T665" s="213"/>
      <c r="AT665" s="214" t="s">
        <v>142</v>
      </c>
      <c r="AU665" s="214" t="s">
        <v>84</v>
      </c>
      <c r="AV665" s="14" t="s">
        <v>84</v>
      </c>
      <c r="AW665" s="14" t="s">
        <v>35</v>
      </c>
      <c r="AX665" s="14" t="s">
        <v>74</v>
      </c>
      <c r="AY665" s="214" t="s">
        <v>130</v>
      </c>
    </row>
    <row r="666" spans="1:65" s="15" customFormat="1" ht="10">
      <c r="B666" s="215"/>
      <c r="C666" s="216"/>
      <c r="D666" s="187" t="s">
        <v>142</v>
      </c>
      <c r="E666" s="217" t="s">
        <v>19</v>
      </c>
      <c r="F666" s="218" t="s">
        <v>145</v>
      </c>
      <c r="G666" s="216"/>
      <c r="H666" s="219">
        <v>5.8999999999999997E-2</v>
      </c>
      <c r="I666" s="220"/>
      <c r="J666" s="216"/>
      <c r="K666" s="216"/>
      <c r="L666" s="221"/>
      <c r="M666" s="222"/>
      <c r="N666" s="223"/>
      <c r="O666" s="223"/>
      <c r="P666" s="223"/>
      <c r="Q666" s="223"/>
      <c r="R666" s="223"/>
      <c r="S666" s="223"/>
      <c r="T666" s="224"/>
      <c r="AT666" s="225" t="s">
        <v>142</v>
      </c>
      <c r="AU666" s="225" t="s">
        <v>84</v>
      </c>
      <c r="AV666" s="15" t="s">
        <v>137</v>
      </c>
      <c r="AW666" s="15" t="s">
        <v>35</v>
      </c>
      <c r="AX666" s="15" t="s">
        <v>82</v>
      </c>
      <c r="AY666" s="225" t="s">
        <v>130</v>
      </c>
    </row>
    <row r="667" spans="1:65" s="2" customFormat="1" ht="24.15" customHeight="1">
      <c r="A667" s="35"/>
      <c r="B667" s="36"/>
      <c r="C667" s="174" t="s">
        <v>869</v>
      </c>
      <c r="D667" s="174" t="s">
        <v>132</v>
      </c>
      <c r="E667" s="175" t="s">
        <v>870</v>
      </c>
      <c r="F667" s="176" t="s">
        <v>871</v>
      </c>
      <c r="G667" s="177" t="s">
        <v>135</v>
      </c>
      <c r="H667" s="178">
        <v>135.51</v>
      </c>
      <c r="I667" s="179"/>
      <c r="J667" s="180">
        <f>ROUND(I667*H667,2)</f>
        <v>0</v>
      </c>
      <c r="K667" s="176" t="s">
        <v>136</v>
      </c>
      <c r="L667" s="40"/>
      <c r="M667" s="181" t="s">
        <v>19</v>
      </c>
      <c r="N667" s="182" t="s">
        <v>45</v>
      </c>
      <c r="O667" s="65"/>
      <c r="P667" s="183">
        <f>O667*H667</f>
        <v>0</v>
      </c>
      <c r="Q667" s="183">
        <v>0</v>
      </c>
      <c r="R667" s="183">
        <f>Q667*H667</f>
        <v>0</v>
      </c>
      <c r="S667" s="183">
        <v>0</v>
      </c>
      <c r="T667" s="184">
        <f>S667*H667</f>
        <v>0</v>
      </c>
      <c r="U667" s="35"/>
      <c r="V667" s="35"/>
      <c r="W667" s="35"/>
      <c r="X667" s="35"/>
      <c r="Y667" s="35"/>
      <c r="Z667" s="35"/>
      <c r="AA667" s="35"/>
      <c r="AB667" s="35"/>
      <c r="AC667" s="35"/>
      <c r="AD667" s="35"/>
      <c r="AE667" s="35"/>
      <c r="AR667" s="185" t="s">
        <v>240</v>
      </c>
      <c r="AT667" s="185" t="s">
        <v>132</v>
      </c>
      <c r="AU667" s="185" t="s">
        <v>84</v>
      </c>
      <c r="AY667" s="18" t="s">
        <v>130</v>
      </c>
      <c r="BE667" s="186">
        <f>IF(N667="základní",J667,0)</f>
        <v>0</v>
      </c>
      <c r="BF667" s="186">
        <f>IF(N667="snížená",J667,0)</f>
        <v>0</v>
      </c>
      <c r="BG667" s="186">
        <f>IF(N667="zákl. přenesená",J667,0)</f>
        <v>0</v>
      </c>
      <c r="BH667" s="186">
        <f>IF(N667="sníž. přenesená",J667,0)</f>
        <v>0</v>
      </c>
      <c r="BI667" s="186">
        <f>IF(N667="nulová",J667,0)</f>
        <v>0</v>
      </c>
      <c r="BJ667" s="18" t="s">
        <v>82</v>
      </c>
      <c r="BK667" s="186">
        <f>ROUND(I667*H667,2)</f>
        <v>0</v>
      </c>
      <c r="BL667" s="18" t="s">
        <v>240</v>
      </c>
      <c r="BM667" s="185" t="s">
        <v>872</v>
      </c>
    </row>
    <row r="668" spans="1:65" s="2" customFormat="1" ht="18">
      <c r="A668" s="35"/>
      <c r="B668" s="36"/>
      <c r="C668" s="37"/>
      <c r="D668" s="187" t="s">
        <v>138</v>
      </c>
      <c r="E668" s="37"/>
      <c r="F668" s="188" t="s">
        <v>873</v>
      </c>
      <c r="G668" s="37"/>
      <c r="H668" s="37"/>
      <c r="I668" s="189"/>
      <c r="J668" s="37"/>
      <c r="K668" s="37"/>
      <c r="L668" s="40"/>
      <c r="M668" s="190"/>
      <c r="N668" s="191"/>
      <c r="O668" s="65"/>
      <c r="P668" s="65"/>
      <c r="Q668" s="65"/>
      <c r="R668" s="65"/>
      <c r="S668" s="65"/>
      <c r="T668" s="66"/>
      <c r="U668" s="35"/>
      <c r="V668" s="35"/>
      <c r="W668" s="35"/>
      <c r="X668" s="35"/>
      <c r="Y668" s="35"/>
      <c r="Z668" s="35"/>
      <c r="AA668" s="35"/>
      <c r="AB668" s="35"/>
      <c r="AC668" s="35"/>
      <c r="AD668" s="35"/>
      <c r="AE668" s="35"/>
      <c r="AT668" s="18" t="s">
        <v>138</v>
      </c>
      <c r="AU668" s="18" t="s">
        <v>84</v>
      </c>
    </row>
    <row r="669" spans="1:65" s="2" customFormat="1" ht="10">
      <c r="A669" s="35"/>
      <c r="B669" s="36"/>
      <c r="C669" s="37"/>
      <c r="D669" s="192" t="s">
        <v>140</v>
      </c>
      <c r="E669" s="37"/>
      <c r="F669" s="193" t="s">
        <v>874</v>
      </c>
      <c r="G669" s="37"/>
      <c r="H669" s="37"/>
      <c r="I669" s="189"/>
      <c r="J669" s="37"/>
      <c r="K669" s="37"/>
      <c r="L669" s="40"/>
      <c r="M669" s="190"/>
      <c r="N669" s="191"/>
      <c r="O669" s="65"/>
      <c r="P669" s="65"/>
      <c r="Q669" s="65"/>
      <c r="R669" s="65"/>
      <c r="S669" s="65"/>
      <c r="T669" s="66"/>
      <c r="U669" s="35"/>
      <c r="V669" s="35"/>
      <c r="W669" s="35"/>
      <c r="X669" s="35"/>
      <c r="Y669" s="35"/>
      <c r="Z669" s="35"/>
      <c r="AA669" s="35"/>
      <c r="AB669" s="35"/>
      <c r="AC669" s="35"/>
      <c r="AD669" s="35"/>
      <c r="AE669" s="35"/>
      <c r="AT669" s="18" t="s">
        <v>140</v>
      </c>
      <c r="AU669" s="18" t="s">
        <v>84</v>
      </c>
    </row>
    <row r="670" spans="1:65" s="13" customFormat="1" ht="10">
      <c r="B670" s="194"/>
      <c r="C670" s="195"/>
      <c r="D670" s="187" t="s">
        <v>142</v>
      </c>
      <c r="E670" s="196" t="s">
        <v>19</v>
      </c>
      <c r="F670" s="197" t="s">
        <v>638</v>
      </c>
      <c r="G670" s="195"/>
      <c r="H670" s="196" t="s">
        <v>19</v>
      </c>
      <c r="I670" s="198"/>
      <c r="J670" s="195"/>
      <c r="K670" s="195"/>
      <c r="L670" s="199"/>
      <c r="M670" s="200"/>
      <c r="N670" s="201"/>
      <c r="O670" s="201"/>
      <c r="P670" s="201"/>
      <c r="Q670" s="201"/>
      <c r="R670" s="201"/>
      <c r="S670" s="201"/>
      <c r="T670" s="202"/>
      <c r="AT670" s="203" t="s">
        <v>142</v>
      </c>
      <c r="AU670" s="203" t="s">
        <v>84</v>
      </c>
      <c r="AV670" s="13" t="s">
        <v>82</v>
      </c>
      <c r="AW670" s="13" t="s">
        <v>35</v>
      </c>
      <c r="AX670" s="13" t="s">
        <v>74</v>
      </c>
      <c r="AY670" s="203" t="s">
        <v>130</v>
      </c>
    </row>
    <row r="671" spans="1:65" s="13" customFormat="1" ht="10">
      <c r="B671" s="194"/>
      <c r="C671" s="195"/>
      <c r="D671" s="187" t="s">
        <v>142</v>
      </c>
      <c r="E671" s="196" t="s">
        <v>19</v>
      </c>
      <c r="F671" s="197" t="s">
        <v>875</v>
      </c>
      <c r="G671" s="195"/>
      <c r="H671" s="196" t="s">
        <v>19</v>
      </c>
      <c r="I671" s="198"/>
      <c r="J671" s="195"/>
      <c r="K671" s="195"/>
      <c r="L671" s="199"/>
      <c r="M671" s="200"/>
      <c r="N671" s="201"/>
      <c r="O671" s="201"/>
      <c r="P671" s="201"/>
      <c r="Q671" s="201"/>
      <c r="R671" s="201"/>
      <c r="S671" s="201"/>
      <c r="T671" s="202"/>
      <c r="AT671" s="203" t="s">
        <v>142</v>
      </c>
      <c r="AU671" s="203" t="s">
        <v>84</v>
      </c>
      <c r="AV671" s="13" t="s">
        <v>82</v>
      </c>
      <c r="AW671" s="13" t="s">
        <v>35</v>
      </c>
      <c r="AX671" s="13" t="s">
        <v>74</v>
      </c>
      <c r="AY671" s="203" t="s">
        <v>130</v>
      </c>
    </row>
    <row r="672" spans="1:65" s="14" customFormat="1" ht="10">
      <c r="B672" s="204"/>
      <c r="C672" s="205"/>
      <c r="D672" s="187" t="s">
        <v>142</v>
      </c>
      <c r="E672" s="206" t="s">
        <v>19</v>
      </c>
      <c r="F672" s="207" t="s">
        <v>876</v>
      </c>
      <c r="G672" s="205"/>
      <c r="H672" s="208">
        <v>63.86</v>
      </c>
      <c r="I672" s="209"/>
      <c r="J672" s="205"/>
      <c r="K672" s="205"/>
      <c r="L672" s="210"/>
      <c r="M672" s="211"/>
      <c r="N672" s="212"/>
      <c r="O672" s="212"/>
      <c r="P672" s="212"/>
      <c r="Q672" s="212"/>
      <c r="R672" s="212"/>
      <c r="S672" s="212"/>
      <c r="T672" s="213"/>
      <c r="AT672" s="214" t="s">
        <v>142</v>
      </c>
      <c r="AU672" s="214" t="s">
        <v>84</v>
      </c>
      <c r="AV672" s="14" t="s">
        <v>84</v>
      </c>
      <c r="AW672" s="14" t="s">
        <v>35</v>
      </c>
      <c r="AX672" s="14" t="s">
        <v>74</v>
      </c>
      <c r="AY672" s="214" t="s">
        <v>130</v>
      </c>
    </row>
    <row r="673" spans="1:65" s="14" customFormat="1" ht="10">
      <c r="B673" s="204"/>
      <c r="C673" s="205"/>
      <c r="D673" s="187" t="s">
        <v>142</v>
      </c>
      <c r="E673" s="206" t="s">
        <v>19</v>
      </c>
      <c r="F673" s="207" t="s">
        <v>877</v>
      </c>
      <c r="G673" s="205"/>
      <c r="H673" s="208">
        <v>27.9</v>
      </c>
      <c r="I673" s="209"/>
      <c r="J673" s="205"/>
      <c r="K673" s="205"/>
      <c r="L673" s="210"/>
      <c r="M673" s="211"/>
      <c r="N673" s="212"/>
      <c r="O673" s="212"/>
      <c r="P673" s="212"/>
      <c r="Q673" s="212"/>
      <c r="R673" s="212"/>
      <c r="S673" s="212"/>
      <c r="T673" s="213"/>
      <c r="AT673" s="214" t="s">
        <v>142</v>
      </c>
      <c r="AU673" s="214" t="s">
        <v>84</v>
      </c>
      <c r="AV673" s="14" t="s">
        <v>84</v>
      </c>
      <c r="AW673" s="14" t="s">
        <v>35</v>
      </c>
      <c r="AX673" s="14" t="s">
        <v>74</v>
      </c>
      <c r="AY673" s="214" t="s">
        <v>130</v>
      </c>
    </row>
    <row r="674" spans="1:65" s="14" customFormat="1" ht="10">
      <c r="B674" s="204"/>
      <c r="C674" s="205"/>
      <c r="D674" s="187" t="s">
        <v>142</v>
      </c>
      <c r="E674" s="206" t="s">
        <v>19</v>
      </c>
      <c r="F674" s="207" t="s">
        <v>878</v>
      </c>
      <c r="G674" s="205"/>
      <c r="H674" s="208">
        <v>7.35</v>
      </c>
      <c r="I674" s="209"/>
      <c r="J674" s="205"/>
      <c r="K674" s="205"/>
      <c r="L674" s="210"/>
      <c r="M674" s="211"/>
      <c r="N674" s="212"/>
      <c r="O674" s="212"/>
      <c r="P674" s="212"/>
      <c r="Q674" s="212"/>
      <c r="R674" s="212"/>
      <c r="S674" s="212"/>
      <c r="T674" s="213"/>
      <c r="AT674" s="214" t="s">
        <v>142</v>
      </c>
      <c r="AU674" s="214" t="s">
        <v>84</v>
      </c>
      <c r="AV674" s="14" t="s">
        <v>84</v>
      </c>
      <c r="AW674" s="14" t="s">
        <v>35</v>
      </c>
      <c r="AX674" s="14" t="s">
        <v>74</v>
      </c>
      <c r="AY674" s="214" t="s">
        <v>130</v>
      </c>
    </row>
    <row r="675" spans="1:65" s="14" customFormat="1" ht="20">
      <c r="B675" s="204"/>
      <c r="C675" s="205"/>
      <c r="D675" s="187" t="s">
        <v>142</v>
      </c>
      <c r="E675" s="206" t="s">
        <v>19</v>
      </c>
      <c r="F675" s="207" t="s">
        <v>879</v>
      </c>
      <c r="G675" s="205"/>
      <c r="H675" s="208">
        <v>19.5</v>
      </c>
      <c r="I675" s="209"/>
      <c r="J675" s="205"/>
      <c r="K675" s="205"/>
      <c r="L675" s="210"/>
      <c r="M675" s="211"/>
      <c r="N675" s="212"/>
      <c r="O675" s="212"/>
      <c r="P675" s="212"/>
      <c r="Q675" s="212"/>
      <c r="R675" s="212"/>
      <c r="S675" s="212"/>
      <c r="T675" s="213"/>
      <c r="AT675" s="214" t="s">
        <v>142</v>
      </c>
      <c r="AU675" s="214" t="s">
        <v>84</v>
      </c>
      <c r="AV675" s="14" t="s">
        <v>84</v>
      </c>
      <c r="AW675" s="14" t="s">
        <v>35</v>
      </c>
      <c r="AX675" s="14" t="s">
        <v>74</v>
      </c>
      <c r="AY675" s="214" t="s">
        <v>130</v>
      </c>
    </row>
    <row r="676" spans="1:65" s="14" customFormat="1" ht="20">
      <c r="B676" s="204"/>
      <c r="C676" s="205"/>
      <c r="D676" s="187" t="s">
        <v>142</v>
      </c>
      <c r="E676" s="206" t="s">
        <v>19</v>
      </c>
      <c r="F676" s="207" t="s">
        <v>880</v>
      </c>
      <c r="G676" s="205"/>
      <c r="H676" s="208">
        <v>16.899999999999999</v>
      </c>
      <c r="I676" s="209"/>
      <c r="J676" s="205"/>
      <c r="K676" s="205"/>
      <c r="L676" s="210"/>
      <c r="M676" s="211"/>
      <c r="N676" s="212"/>
      <c r="O676" s="212"/>
      <c r="P676" s="212"/>
      <c r="Q676" s="212"/>
      <c r="R676" s="212"/>
      <c r="S676" s="212"/>
      <c r="T676" s="213"/>
      <c r="AT676" s="214" t="s">
        <v>142</v>
      </c>
      <c r="AU676" s="214" t="s">
        <v>84</v>
      </c>
      <c r="AV676" s="14" t="s">
        <v>84</v>
      </c>
      <c r="AW676" s="14" t="s">
        <v>35</v>
      </c>
      <c r="AX676" s="14" t="s">
        <v>74</v>
      </c>
      <c r="AY676" s="214" t="s">
        <v>130</v>
      </c>
    </row>
    <row r="677" spans="1:65" s="15" customFormat="1" ht="10">
      <c r="B677" s="215"/>
      <c r="C677" s="216"/>
      <c r="D677" s="187" t="s">
        <v>142</v>
      </c>
      <c r="E677" s="217" t="s">
        <v>19</v>
      </c>
      <c r="F677" s="218" t="s">
        <v>145</v>
      </c>
      <c r="G677" s="216"/>
      <c r="H677" s="219">
        <v>135.51</v>
      </c>
      <c r="I677" s="220"/>
      <c r="J677" s="216"/>
      <c r="K677" s="216"/>
      <c r="L677" s="221"/>
      <c r="M677" s="222"/>
      <c r="N677" s="223"/>
      <c r="O677" s="223"/>
      <c r="P677" s="223"/>
      <c r="Q677" s="223"/>
      <c r="R677" s="223"/>
      <c r="S677" s="223"/>
      <c r="T677" s="224"/>
      <c r="AT677" s="225" t="s">
        <v>142</v>
      </c>
      <c r="AU677" s="225" t="s">
        <v>84</v>
      </c>
      <c r="AV677" s="15" t="s">
        <v>137</v>
      </c>
      <c r="AW677" s="15" t="s">
        <v>35</v>
      </c>
      <c r="AX677" s="15" t="s">
        <v>82</v>
      </c>
      <c r="AY677" s="225" t="s">
        <v>130</v>
      </c>
    </row>
    <row r="678" spans="1:65" s="2" customFormat="1" ht="33" customHeight="1">
      <c r="A678" s="35"/>
      <c r="B678" s="36"/>
      <c r="C678" s="226" t="s">
        <v>881</v>
      </c>
      <c r="D678" s="226" t="s">
        <v>188</v>
      </c>
      <c r="E678" s="227" t="s">
        <v>882</v>
      </c>
      <c r="F678" s="228" t="s">
        <v>883</v>
      </c>
      <c r="G678" s="229" t="s">
        <v>341</v>
      </c>
      <c r="H678" s="230">
        <v>813.06</v>
      </c>
      <c r="I678" s="231"/>
      <c r="J678" s="232">
        <f>ROUND(I678*H678,2)</f>
        <v>0</v>
      </c>
      <c r="K678" s="228" t="s">
        <v>421</v>
      </c>
      <c r="L678" s="233"/>
      <c r="M678" s="234" t="s">
        <v>19</v>
      </c>
      <c r="N678" s="235" t="s">
        <v>45</v>
      </c>
      <c r="O678" s="65"/>
      <c r="P678" s="183">
        <f>O678*H678</f>
        <v>0</v>
      </c>
      <c r="Q678" s="183">
        <v>1E-3</v>
      </c>
      <c r="R678" s="183">
        <f>Q678*H678</f>
        <v>0.81306</v>
      </c>
      <c r="S678" s="183">
        <v>0</v>
      </c>
      <c r="T678" s="184">
        <f>S678*H678</f>
        <v>0</v>
      </c>
      <c r="U678" s="35"/>
      <c r="V678" s="35"/>
      <c r="W678" s="35"/>
      <c r="X678" s="35"/>
      <c r="Y678" s="35"/>
      <c r="Z678" s="35"/>
      <c r="AA678" s="35"/>
      <c r="AB678" s="35"/>
      <c r="AC678" s="35"/>
      <c r="AD678" s="35"/>
      <c r="AE678" s="35"/>
      <c r="AR678" s="185" t="s">
        <v>303</v>
      </c>
      <c r="AT678" s="185" t="s">
        <v>188</v>
      </c>
      <c r="AU678" s="185" t="s">
        <v>84</v>
      </c>
      <c r="AY678" s="18" t="s">
        <v>130</v>
      </c>
      <c r="BE678" s="186">
        <f>IF(N678="základní",J678,0)</f>
        <v>0</v>
      </c>
      <c r="BF678" s="186">
        <f>IF(N678="snížená",J678,0)</f>
        <v>0</v>
      </c>
      <c r="BG678" s="186">
        <f>IF(N678="zákl. přenesená",J678,0)</f>
        <v>0</v>
      </c>
      <c r="BH678" s="186">
        <f>IF(N678="sníž. přenesená",J678,0)</f>
        <v>0</v>
      </c>
      <c r="BI678" s="186">
        <f>IF(N678="nulová",J678,0)</f>
        <v>0</v>
      </c>
      <c r="BJ678" s="18" t="s">
        <v>82</v>
      </c>
      <c r="BK678" s="186">
        <f>ROUND(I678*H678,2)</f>
        <v>0</v>
      </c>
      <c r="BL678" s="18" t="s">
        <v>240</v>
      </c>
      <c r="BM678" s="185" t="s">
        <v>884</v>
      </c>
    </row>
    <row r="679" spans="1:65" s="2" customFormat="1" ht="18">
      <c r="A679" s="35"/>
      <c r="B679" s="36"/>
      <c r="C679" s="37"/>
      <c r="D679" s="187" t="s">
        <v>138</v>
      </c>
      <c r="E679" s="37"/>
      <c r="F679" s="188" t="s">
        <v>883</v>
      </c>
      <c r="G679" s="37"/>
      <c r="H679" s="37"/>
      <c r="I679" s="189"/>
      <c r="J679" s="37"/>
      <c r="K679" s="37"/>
      <c r="L679" s="40"/>
      <c r="M679" s="190"/>
      <c r="N679" s="191"/>
      <c r="O679" s="65"/>
      <c r="P679" s="65"/>
      <c r="Q679" s="65"/>
      <c r="R679" s="65"/>
      <c r="S679" s="65"/>
      <c r="T679" s="66"/>
      <c r="U679" s="35"/>
      <c r="V679" s="35"/>
      <c r="W679" s="35"/>
      <c r="X679" s="35"/>
      <c r="Y679" s="35"/>
      <c r="Z679" s="35"/>
      <c r="AA679" s="35"/>
      <c r="AB679" s="35"/>
      <c r="AC679" s="35"/>
      <c r="AD679" s="35"/>
      <c r="AE679" s="35"/>
      <c r="AT679" s="18" t="s">
        <v>138</v>
      </c>
      <c r="AU679" s="18" t="s">
        <v>84</v>
      </c>
    </row>
    <row r="680" spans="1:65" s="14" customFormat="1" ht="10">
      <c r="B680" s="204"/>
      <c r="C680" s="205"/>
      <c r="D680" s="187" t="s">
        <v>142</v>
      </c>
      <c r="E680" s="206" t="s">
        <v>19</v>
      </c>
      <c r="F680" s="207" t="s">
        <v>885</v>
      </c>
      <c r="G680" s="205"/>
      <c r="H680" s="208">
        <v>813.06</v>
      </c>
      <c r="I680" s="209"/>
      <c r="J680" s="205"/>
      <c r="K680" s="205"/>
      <c r="L680" s="210"/>
      <c r="M680" s="211"/>
      <c r="N680" s="212"/>
      <c r="O680" s="212"/>
      <c r="P680" s="212"/>
      <c r="Q680" s="212"/>
      <c r="R680" s="212"/>
      <c r="S680" s="212"/>
      <c r="T680" s="213"/>
      <c r="AT680" s="214" t="s">
        <v>142</v>
      </c>
      <c r="AU680" s="214" t="s">
        <v>84</v>
      </c>
      <c r="AV680" s="14" t="s">
        <v>84</v>
      </c>
      <c r="AW680" s="14" t="s">
        <v>35</v>
      </c>
      <c r="AX680" s="14" t="s">
        <v>74</v>
      </c>
      <c r="AY680" s="214" t="s">
        <v>130</v>
      </c>
    </row>
    <row r="681" spans="1:65" s="15" customFormat="1" ht="10">
      <c r="B681" s="215"/>
      <c r="C681" s="216"/>
      <c r="D681" s="187" t="s">
        <v>142</v>
      </c>
      <c r="E681" s="217" t="s">
        <v>19</v>
      </c>
      <c r="F681" s="218" t="s">
        <v>145</v>
      </c>
      <c r="G681" s="216"/>
      <c r="H681" s="219">
        <v>813.06</v>
      </c>
      <c r="I681" s="220"/>
      <c r="J681" s="216"/>
      <c r="K681" s="216"/>
      <c r="L681" s="221"/>
      <c r="M681" s="222"/>
      <c r="N681" s="223"/>
      <c r="O681" s="223"/>
      <c r="P681" s="223"/>
      <c r="Q681" s="223"/>
      <c r="R681" s="223"/>
      <c r="S681" s="223"/>
      <c r="T681" s="224"/>
      <c r="AT681" s="225" t="s">
        <v>142</v>
      </c>
      <c r="AU681" s="225" t="s">
        <v>84</v>
      </c>
      <c r="AV681" s="15" t="s">
        <v>137</v>
      </c>
      <c r="AW681" s="15" t="s">
        <v>35</v>
      </c>
      <c r="AX681" s="15" t="s">
        <v>82</v>
      </c>
      <c r="AY681" s="225" t="s">
        <v>130</v>
      </c>
    </row>
    <row r="682" spans="1:65" s="2" customFormat="1" ht="24.15" customHeight="1">
      <c r="A682" s="35"/>
      <c r="B682" s="36"/>
      <c r="C682" s="174" t="s">
        <v>886</v>
      </c>
      <c r="D682" s="174" t="s">
        <v>132</v>
      </c>
      <c r="E682" s="175" t="s">
        <v>887</v>
      </c>
      <c r="F682" s="176" t="s">
        <v>888</v>
      </c>
      <c r="G682" s="177" t="s">
        <v>135</v>
      </c>
      <c r="H682" s="178">
        <v>91.76</v>
      </c>
      <c r="I682" s="179"/>
      <c r="J682" s="180">
        <f>ROUND(I682*H682,2)</f>
        <v>0</v>
      </c>
      <c r="K682" s="176" t="s">
        <v>136</v>
      </c>
      <c r="L682" s="40"/>
      <c r="M682" s="181" t="s">
        <v>19</v>
      </c>
      <c r="N682" s="182" t="s">
        <v>45</v>
      </c>
      <c r="O682" s="65"/>
      <c r="P682" s="183">
        <f>O682*H682</f>
        <v>0</v>
      </c>
      <c r="Q682" s="183">
        <v>0</v>
      </c>
      <c r="R682" s="183">
        <f>Q682*H682</f>
        <v>0</v>
      </c>
      <c r="S682" s="183">
        <v>0</v>
      </c>
      <c r="T682" s="184">
        <f>S682*H682</f>
        <v>0</v>
      </c>
      <c r="U682" s="35"/>
      <c r="V682" s="35"/>
      <c r="W682" s="35"/>
      <c r="X682" s="35"/>
      <c r="Y682" s="35"/>
      <c r="Z682" s="35"/>
      <c r="AA682" s="35"/>
      <c r="AB682" s="35"/>
      <c r="AC682" s="35"/>
      <c r="AD682" s="35"/>
      <c r="AE682" s="35"/>
      <c r="AR682" s="185" t="s">
        <v>240</v>
      </c>
      <c r="AT682" s="185" t="s">
        <v>132</v>
      </c>
      <c r="AU682" s="185" t="s">
        <v>84</v>
      </c>
      <c r="AY682" s="18" t="s">
        <v>130</v>
      </c>
      <c r="BE682" s="186">
        <f>IF(N682="základní",J682,0)</f>
        <v>0</v>
      </c>
      <c r="BF682" s="186">
        <f>IF(N682="snížená",J682,0)</f>
        <v>0</v>
      </c>
      <c r="BG682" s="186">
        <f>IF(N682="zákl. přenesená",J682,0)</f>
        <v>0</v>
      </c>
      <c r="BH682" s="186">
        <f>IF(N682="sníž. přenesená",J682,0)</f>
        <v>0</v>
      </c>
      <c r="BI682" s="186">
        <f>IF(N682="nulová",J682,0)</f>
        <v>0</v>
      </c>
      <c r="BJ682" s="18" t="s">
        <v>82</v>
      </c>
      <c r="BK682" s="186">
        <f>ROUND(I682*H682,2)</f>
        <v>0</v>
      </c>
      <c r="BL682" s="18" t="s">
        <v>240</v>
      </c>
      <c r="BM682" s="185" t="s">
        <v>889</v>
      </c>
    </row>
    <row r="683" spans="1:65" s="2" customFormat="1" ht="18">
      <c r="A683" s="35"/>
      <c r="B683" s="36"/>
      <c r="C683" s="37"/>
      <c r="D683" s="187" t="s">
        <v>138</v>
      </c>
      <c r="E683" s="37"/>
      <c r="F683" s="188" t="s">
        <v>890</v>
      </c>
      <c r="G683" s="37"/>
      <c r="H683" s="37"/>
      <c r="I683" s="189"/>
      <c r="J683" s="37"/>
      <c r="K683" s="37"/>
      <c r="L683" s="40"/>
      <c r="M683" s="190"/>
      <c r="N683" s="191"/>
      <c r="O683" s="65"/>
      <c r="P683" s="65"/>
      <c r="Q683" s="65"/>
      <c r="R683" s="65"/>
      <c r="S683" s="65"/>
      <c r="T683" s="66"/>
      <c r="U683" s="35"/>
      <c r="V683" s="35"/>
      <c r="W683" s="35"/>
      <c r="X683" s="35"/>
      <c r="Y683" s="35"/>
      <c r="Z683" s="35"/>
      <c r="AA683" s="35"/>
      <c r="AB683" s="35"/>
      <c r="AC683" s="35"/>
      <c r="AD683" s="35"/>
      <c r="AE683" s="35"/>
      <c r="AT683" s="18" t="s">
        <v>138</v>
      </c>
      <c r="AU683" s="18" t="s">
        <v>84</v>
      </c>
    </row>
    <row r="684" spans="1:65" s="2" customFormat="1" ht="10">
      <c r="A684" s="35"/>
      <c r="B684" s="36"/>
      <c r="C684" s="37"/>
      <c r="D684" s="192" t="s">
        <v>140</v>
      </c>
      <c r="E684" s="37"/>
      <c r="F684" s="193" t="s">
        <v>891</v>
      </c>
      <c r="G684" s="37"/>
      <c r="H684" s="37"/>
      <c r="I684" s="189"/>
      <c r="J684" s="37"/>
      <c r="K684" s="37"/>
      <c r="L684" s="40"/>
      <c r="M684" s="190"/>
      <c r="N684" s="191"/>
      <c r="O684" s="65"/>
      <c r="P684" s="65"/>
      <c r="Q684" s="65"/>
      <c r="R684" s="65"/>
      <c r="S684" s="65"/>
      <c r="T684" s="66"/>
      <c r="U684" s="35"/>
      <c r="V684" s="35"/>
      <c r="W684" s="35"/>
      <c r="X684" s="35"/>
      <c r="Y684" s="35"/>
      <c r="Z684" s="35"/>
      <c r="AA684" s="35"/>
      <c r="AB684" s="35"/>
      <c r="AC684" s="35"/>
      <c r="AD684" s="35"/>
      <c r="AE684" s="35"/>
      <c r="AT684" s="18" t="s">
        <v>140</v>
      </c>
      <c r="AU684" s="18" t="s">
        <v>84</v>
      </c>
    </row>
    <row r="685" spans="1:65" s="13" customFormat="1" ht="10">
      <c r="B685" s="194"/>
      <c r="C685" s="195"/>
      <c r="D685" s="187" t="s">
        <v>142</v>
      </c>
      <c r="E685" s="196" t="s">
        <v>19</v>
      </c>
      <c r="F685" s="197" t="s">
        <v>892</v>
      </c>
      <c r="G685" s="195"/>
      <c r="H685" s="196" t="s">
        <v>19</v>
      </c>
      <c r="I685" s="198"/>
      <c r="J685" s="195"/>
      <c r="K685" s="195"/>
      <c r="L685" s="199"/>
      <c r="M685" s="200"/>
      <c r="N685" s="201"/>
      <c r="O685" s="201"/>
      <c r="P685" s="201"/>
      <c r="Q685" s="201"/>
      <c r="R685" s="201"/>
      <c r="S685" s="201"/>
      <c r="T685" s="202"/>
      <c r="AT685" s="203" t="s">
        <v>142</v>
      </c>
      <c r="AU685" s="203" t="s">
        <v>84</v>
      </c>
      <c r="AV685" s="13" t="s">
        <v>82</v>
      </c>
      <c r="AW685" s="13" t="s">
        <v>35</v>
      </c>
      <c r="AX685" s="13" t="s">
        <v>74</v>
      </c>
      <c r="AY685" s="203" t="s">
        <v>130</v>
      </c>
    </row>
    <row r="686" spans="1:65" s="14" customFormat="1" ht="10">
      <c r="B686" s="204"/>
      <c r="C686" s="205"/>
      <c r="D686" s="187" t="s">
        <v>142</v>
      </c>
      <c r="E686" s="206" t="s">
        <v>19</v>
      </c>
      <c r="F686" s="207" t="s">
        <v>893</v>
      </c>
      <c r="G686" s="205"/>
      <c r="H686" s="208">
        <v>63.86</v>
      </c>
      <c r="I686" s="209"/>
      <c r="J686" s="205"/>
      <c r="K686" s="205"/>
      <c r="L686" s="210"/>
      <c r="M686" s="211"/>
      <c r="N686" s="212"/>
      <c r="O686" s="212"/>
      <c r="P686" s="212"/>
      <c r="Q686" s="212"/>
      <c r="R686" s="212"/>
      <c r="S686" s="212"/>
      <c r="T686" s="213"/>
      <c r="AT686" s="214" t="s">
        <v>142</v>
      </c>
      <c r="AU686" s="214" t="s">
        <v>84</v>
      </c>
      <c r="AV686" s="14" t="s">
        <v>84</v>
      </c>
      <c r="AW686" s="14" t="s">
        <v>35</v>
      </c>
      <c r="AX686" s="14" t="s">
        <v>74</v>
      </c>
      <c r="AY686" s="214" t="s">
        <v>130</v>
      </c>
    </row>
    <row r="687" spans="1:65" s="14" customFormat="1" ht="10">
      <c r="B687" s="204"/>
      <c r="C687" s="205"/>
      <c r="D687" s="187" t="s">
        <v>142</v>
      </c>
      <c r="E687" s="206" t="s">
        <v>19</v>
      </c>
      <c r="F687" s="207" t="s">
        <v>877</v>
      </c>
      <c r="G687" s="205"/>
      <c r="H687" s="208">
        <v>27.9</v>
      </c>
      <c r="I687" s="209"/>
      <c r="J687" s="205"/>
      <c r="K687" s="205"/>
      <c r="L687" s="210"/>
      <c r="M687" s="211"/>
      <c r="N687" s="212"/>
      <c r="O687" s="212"/>
      <c r="P687" s="212"/>
      <c r="Q687" s="212"/>
      <c r="R687" s="212"/>
      <c r="S687" s="212"/>
      <c r="T687" s="213"/>
      <c r="AT687" s="214" t="s">
        <v>142</v>
      </c>
      <c r="AU687" s="214" t="s">
        <v>84</v>
      </c>
      <c r="AV687" s="14" t="s">
        <v>84</v>
      </c>
      <c r="AW687" s="14" t="s">
        <v>35</v>
      </c>
      <c r="AX687" s="14" t="s">
        <v>74</v>
      </c>
      <c r="AY687" s="214" t="s">
        <v>130</v>
      </c>
    </row>
    <row r="688" spans="1:65" s="15" customFormat="1" ht="10">
      <c r="B688" s="215"/>
      <c r="C688" s="216"/>
      <c r="D688" s="187" t="s">
        <v>142</v>
      </c>
      <c r="E688" s="217" t="s">
        <v>19</v>
      </c>
      <c r="F688" s="218" t="s">
        <v>145</v>
      </c>
      <c r="G688" s="216"/>
      <c r="H688" s="219">
        <v>91.76</v>
      </c>
      <c r="I688" s="220"/>
      <c r="J688" s="216"/>
      <c r="K688" s="216"/>
      <c r="L688" s="221"/>
      <c r="M688" s="222"/>
      <c r="N688" s="223"/>
      <c r="O688" s="223"/>
      <c r="P688" s="223"/>
      <c r="Q688" s="223"/>
      <c r="R688" s="223"/>
      <c r="S688" s="223"/>
      <c r="T688" s="224"/>
      <c r="AT688" s="225" t="s">
        <v>142</v>
      </c>
      <c r="AU688" s="225" t="s">
        <v>84</v>
      </c>
      <c r="AV688" s="15" t="s">
        <v>137</v>
      </c>
      <c r="AW688" s="15" t="s">
        <v>35</v>
      </c>
      <c r="AX688" s="15" t="s">
        <v>82</v>
      </c>
      <c r="AY688" s="225" t="s">
        <v>130</v>
      </c>
    </row>
    <row r="689" spans="1:65" s="2" customFormat="1" ht="21.75" customHeight="1">
      <c r="A689" s="35"/>
      <c r="B689" s="36"/>
      <c r="C689" s="174" t="s">
        <v>894</v>
      </c>
      <c r="D689" s="174" t="s">
        <v>132</v>
      </c>
      <c r="E689" s="175" t="s">
        <v>895</v>
      </c>
      <c r="F689" s="176" t="s">
        <v>896</v>
      </c>
      <c r="G689" s="177" t="s">
        <v>182</v>
      </c>
      <c r="H689" s="178">
        <v>6.9</v>
      </c>
      <c r="I689" s="179"/>
      <c r="J689" s="180">
        <f>ROUND(I689*H689,2)</f>
        <v>0</v>
      </c>
      <c r="K689" s="176" t="s">
        <v>136</v>
      </c>
      <c r="L689" s="40"/>
      <c r="M689" s="181" t="s">
        <v>19</v>
      </c>
      <c r="N689" s="182" t="s">
        <v>45</v>
      </c>
      <c r="O689" s="65"/>
      <c r="P689" s="183">
        <f>O689*H689</f>
        <v>0</v>
      </c>
      <c r="Q689" s="183">
        <v>1.1E-4</v>
      </c>
      <c r="R689" s="183">
        <f>Q689*H689</f>
        <v>7.5900000000000002E-4</v>
      </c>
      <c r="S689" s="183">
        <v>0</v>
      </c>
      <c r="T689" s="184">
        <f>S689*H689</f>
        <v>0</v>
      </c>
      <c r="U689" s="35"/>
      <c r="V689" s="35"/>
      <c r="W689" s="35"/>
      <c r="X689" s="35"/>
      <c r="Y689" s="35"/>
      <c r="Z689" s="35"/>
      <c r="AA689" s="35"/>
      <c r="AB689" s="35"/>
      <c r="AC689" s="35"/>
      <c r="AD689" s="35"/>
      <c r="AE689" s="35"/>
      <c r="AR689" s="185" t="s">
        <v>240</v>
      </c>
      <c r="AT689" s="185" t="s">
        <v>132</v>
      </c>
      <c r="AU689" s="185" t="s">
        <v>84</v>
      </c>
      <c r="AY689" s="18" t="s">
        <v>130</v>
      </c>
      <c r="BE689" s="186">
        <f>IF(N689="základní",J689,0)</f>
        <v>0</v>
      </c>
      <c r="BF689" s="186">
        <f>IF(N689="snížená",J689,0)</f>
        <v>0</v>
      </c>
      <c r="BG689" s="186">
        <f>IF(N689="zákl. přenesená",J689,0)</f>
        <v>0</v>
      </c>
      <c r="BH689" s="186">
        <f>IF(N689="sníž. přenesená",J689,0)</f>
        <v>0</v>
      </c>
      <c r="BI689" s="186">
        <f>IF(N689="nulová",J689,0)</f>
        <v>0</v>
      </c>
      <c r="BJ689" s="18" t="s">
        <v>82</v>
      </c>
      <c r="BK689" s="186">
        <f>ROUND(I689*H689,2)</f>
        <v>0</v>
      </c>
      <c r="BL689" s="18" t="s">
        <v>240</v>
      </c>
      <c r="BM689" s="185" t="s">
        <v>897</v>
      </c>
    </row>
    <row r="690" spans="1:65" s="2" customFormat="1" ht="18">
      <c r="A690" s="35"/>
      <c r="B690" s="36"/>
      <c r="C690" s="37"/>
      <c r="D690" s="187" t="s">
        <v>138</v>
      </c>
      <c r="E690" s="37"/>
      <c r="F690" s="188" t="s">
        <v>898</v>
      </c>
      <c r="G690" s="37"/>
      <c r="H690" s="37"/>
      <c r="I690" s="189"/>
      <c r="J690" s="37"/>
      <c r="K690" s="37"/>
      <c r="L690" s="40"/>
      <c r="M690" s="190"/>
      <c r="N690" s="191"/>
      <c r="O690" s="65"/>
      <c r="P690" s="65"/>
      <c r="Q690" s="65"/>
      <c r="R690" s="65"/>
      <c r="S690" s="65"/>
      <c r="T690" s="66"/>
      <c r="U690" s="35"/>
      <c r="V690" s="35"/>
      <c r="W690" s="35"/>
      <c r="X690" s="35"/>
      <c r="Y690" s="35"/>
      <c r="Z690" s="35"/>
      <c r="AA690" s="35"/>
      <c r="AB690" s="35"/>
      <c r="AC690" s="35"/>
      <c r="AD690" s="35"/>
      <c r="AE690" s="35"/>
      <c r="AT690" s="18" t="s">
        <v>138</v>
      </c>
      <c r="AU690" s="18" t="s">
        <v>84</v>
      </c>
    </row>
    <row r="691" spans="1:65" s="2" customFormat="1" ht="10">
      <c r="A691" s="35"/>
      <c r="B691" s="36"/>
      <c r="C691" s="37"/>
      <c r="D691" s="192" t="s">
        <v>140</v>
      </c>
      <c r="E691" s="37"/>
      <c r="F691" s="193" t="s">
        <v>899</v>
      </c>
      <c r="G691" s="37"/>
      <c r="H691" s="37"/>
      <c r="I691" s="189"/>
      <c r="J691" s="37"/>
      <c r="K691" s="37"/>
      <c r="L691" s="40"/>
      <c r="M691" s="190"/>
      <c r="N691" s="191"/>
      <c r="O691" s="65"/>
      <c r="P691" s="65"/>
      <c r="Q691" s="65"/>
      <c r="R691" s="65"/>
      <c r="S691" s="65"/>
      <c r="T691" s="66"/>
      <c r="U691" s="35"/>
      <c r="V691" s="35"/>
      <c r="W691" s="35"/>
      <c r="X691" s="35"/>
      <c r="Y691" s="35"/>
      <c r="Z691" s="35"/>
      <c r="AA691" s="35"/>
      <c r="AB691" s="35"/>
      <c r="AC691" s="35"/>
      <c r="AD691" s="35"/>
      <c r="AE691" s="35"/>
      <c r="AT691" s="18" t="s">
        <v>140</v>
      </c>
      <c r="AU691" s="18" t="s">
        <v>84</v>
      </c>
    </row>
    <row r="692" spans="1:65" s="14" customFormat="1" ht="10">
      <c r="B692" s="204"/>
      <c r="C692" s="205"/>
      <c r="D692" s="187" t="s">
        <v>142</v>
      </c>
      <c r="E692" s="206" t="s">
        <v>19</v>
      </c>
      <c r="F692" s="207" t="s">
        <v>900</v>
      </c>
      <c r="G692" s="205"/>
      <c r="H692" s="208">
        <v>6.9</v>
      </c>
      <c r="I692" s="209"/>
      <c r="J692" s="205"/>
      <c r="K692" s="205"/>
      <c r="L692" s="210"/>
      <c r="M692" s="211"/>
      <c r="N692" s="212"/>
      <c r="O692" s="212"/>
      <c r="P692" s="212"/>
      <c r="Q692" s="212"/>
      <c r="R692" s="212"/>
      <c r="S692" s="212"/>
      <c r="T692" s="213"/>
      <c r="AT692" s="214" t="s">
        <v>142</v>
      </c>
      <c r="AU692" s="214" t="s">
        <v>84</v>
      </c>
      <c r="AV692" s="14" t="s">
        <v>84</v>
      </c>
      <c r="AW692" s="14" t="s">
        <v>35</v>
      </c>
      <c r="AX692" s="14" t="s">
        <v>74</v>
      </c>
      <c r="AY692" s="214" t="s">
        <v>130</v>
      </c>
    </row>
    <row r="693" spans="1:65" s="15" customFormat="1" ht="10">
      <c r="B693" s="215"/>
      <c r="C693" s="216"/>
      <c r="D693" s="187" t="s">
        <v>142</v>
      </c>
      <c r="E693" s="217" t="s">
        <v>19</v>
      </c>
      <c r="F693" s="218" t="s">
        <v>145</v>
      </c>
      <c r="G693" s="216"/>
      <c r="H693" s="219">
        <v>6.9</v>
      </c>
      <c r="I693" s="220"/>
      <c r="J693" s="216"/>
      <c r="K693" s="216"/>
      <c r="L693" s="221"/>
      <c r="M693" s="222"/>
      <c r="N693" s="223"/>
      <c r="O693" s="223"/>
      <c r="P693" s="223"/>
      <c r="Q693" s="223"/>
      <c r="R693" s="223"/>
      <c r="S693" s="223"/>
      <c r="T693" s="224"/>
      <c r="AT693" s="225" t="s">
        <v>142</v>
      </c>
      <c r="AU693" s="225" t="s">
        <v>84</v>
      </c>
      <c r="AV693" s="15" t="s">
        <v>137</v>
      </c>
      <c r="AW693" s="15" t="s">
        <v>35</v>
      </c>
      <c r="AX693" s="15" t="s">
        <v>82</v>
      </c>
      <c r="AY693" s="225" t="s">
        <v>130</v>
      </c>
    </row>
    <row r="694" spans="1:65" s="2" customFormat="1" ht="24.15" customHeight="1">
      <c r="A694" s="35"/>
      <c r="B694" s="36"/>
      <c r="C694" s="226" t="s">
        <v>901</v>
      </c>
      <c r="D694" s="226" t="s">
        <v>188</v>
      </c>
      <c r="E694" s="227" t="s">
        <v>902</v>
      </c>
      <c r="F694" s="228" t="s">
        <v>903</v>
      </c>
      <c r="G694" s="229" t="s">
        <v>341</v>
      </c>
      <c r="H694" s="230">
        <v>14.222</v>
      </c>
      <c r="I694" s="231"/>
      <c r="J694" s="232">
        <f>ROUND(I694*H694,2)</f>
        <v>0</v>
      </c>
      <c r="K694" s="228" t="s">
        <v>421</v>
      </c>
      <c r="L694" s="233"/>
      <c r="M694" s="234" t="s">
        <v>19</v>
      </c>
      <c r="N694" s="235" t="s">
        <v>45</v>
      </c>
      <c r="O694" s="65"/>
      <c r="P694" s="183">
        <f>O694*H694</f>
        <v>0</v>
      </c>
      <c r="Q694" s="183">
        <v>1E-3</v>
      </c>
      <c r="R694" s="183">
        <f>Q694*H694</f>
        <v>1.4222E-2</v>
      </c>
      <c r="S694" s="183">
        <v>0</v>
      </c>
      <c r="T694" s="184">
        <f>S694*H694</f>
        <v>0</v>
      </c>
      <c r="U694" s="35"/>
      <c r="V694" s="35"/>
      <c r="W694" s="35"/>
      <c r="X694" s="35"/>
      <c r="Y694" s="35"/>
      <c r="Z694" s="35"/>
      <c r="AA694" s="35"/>
      <c r="AB694" s="35"/>
      <c r="AC694" s="35"/>
      <c r="AD694" s="35"/>
      <c r="AE694" s="35"/>
      <c r="AR694" s="185" t="s">
        <v>303</v>
      </c>
      <c r="AT694" s="185" t="s">
        <v>188</v>
      </c>
      <c r="AU694" s="185" t="s">
        <v>84</v>
      </c>
      <c r="AY694" s="18" t="s">
        <v>130</v>
      </c>
      <c r="BE694" s="186">
        <f>IF(N694="základní",J694,0)</f>
        <v>0</v>
      </c>
      <c r="BF694" s="186">
        <f>IF(N694="snížená",J694,0)</f>
        <v>0</v>
      </c>
      <c r="BG694" s="186">
        <f>IF(N694="zákl. přenesená",J694,0)</f>
        <v>0</v>
      </c>
      <c r="BH694" s="186">
        <f>IF(N694="sníž. přenesená",J694,0)</f>
        <v>0</v>
      </c>
      <c r="BI694" s="186">
        <f>IF(N694="nulová",J694,0)</f>
        <v>0</v>
      </c>
      <c r="BJ694" s="18" t="s">
        <v>82</v>
      </c>
      <c r="BK694" s="186">
        <f>ROUND(I694*H694,2)</f>
        <v>0</v>
      </c>
      <c r="BL694" s="18" t="s">
        <v>240</v>
      </c>
      <c r="BM694" s="185" t="s">
        <v>904</v>
      </c>
    </row>
    <row r="695" spans="1:65" s="2" customFormat="1" ht="10">
      <c r="A695" s="35"/>
      <c r="B695" s="36"/>
      <c r="C695" s="37"/>
      <c r="D695" s="187" t="s">
        <v>138</v>
      </c>
      <c r="E695" s="37"/>
      <c r="F695" s="188" t="s">
        <v>905</v>
      </c>
      <c r="G695" s="37"/>
      <c r="H695" s="37"/>
      <c r="I695" s="189"/>
      <c r="J695" s="37"/>
      <c r="K695" s="37"/>
      <c r="L695" s="40"/>
      <c r="M695" s="190"/>
      <c r="N695" s="191"/>
      <c r="O695" s="65"/>
      <c r="P695" s="65"/>
      <c r="Q695" s="65"/>
      <c r="R695" s="65"/>
      <c r="S695" s="65"/>
      <c r="T695" s="66"/>
      <c r="U695" s="35"/>
      <c r="V695" s="35"/>
      <c r="W695" s="35"/>
      <c r="X695" s="35"/>
      <c r="Y695" s="35"/>
      <c r="Z695" s="35"/>
      <c r="AA695" s="35"/>
      <c r="AB695" s="35"/>
      <c r="AC695" s="35"/>
      <c r="AD695" s="35"/>
      <c r="AE695" s="35"/>
      <c r="AT695" s="18" t="s">
        <v>138</v>
      </c>
      <c r="AU695" s="18" t="s">
        <v>84</v>
      </c>
    </row>
    <row r="696" spans="1:65" s="14" customFormat="1" ht="10">
      <c r="B696" s="204"/>
      <c r="C696" s="205"/>
      <c r="D696" s="187" t="s">
        <v>142</v>
      </c>
      <c r="E696" s="206" t="s">
        <v>19</v>
      </c>
      <c r="F696" s="207" t="s">
        <v>906</v>
      </c>
      <c r="G696" s="205"/>
      <c r="H696" s="208">
        <v>14.222</v>
      </c>
      <c r="I696" s="209"/>
      <c r="J696" s="205"/>
      <c r="K696" s="205"/>
      <c r="L696" s="210"/>
      <c r="M696" s="211"/>
      <c r="N696" s="212"/>
      <c r="O696" s="212"/>
      <c r="P696" s="212"/>
      <c r="Q696" s="212"/>
      <c r="R696" s="212"/>
      <c r="S696" s="212"/>
      <c r="T696" s="213"/>
      <c r="AT696" s="214" t="s">
        <v>142</v>
      </c>
      <c r="AU696" s="214" t="s">
        <v>84</v>
      </c>
      <c r="AV696" s="14" t="s">
        <v>84</v>
      </c>
      <c r="AW696" s="14" t="s">
        <v>35</v>
      </c>
      <c r="AX696" s="14" t="s">
        <v>74</v>
      </c>
      <c r="AY696" s="214" t="s">
        <v>130</v>
      </c>
    </row>
    <row r="697" spans="1:65" s="15" customFormat="1" ht="10">
      <c r="B697" s="215"/>
      <c r="C697" s="216"/>
      <c r="D697" s="187" t="s">
        <v>142</v>
      </c>
      <c r="E697" s="217" t="s">
        <v>19</v>
      </c>
      <c r="F697" s="218" t="s">
        <v>145</v>
      </c>
      <c r="G697" s="216"/>
      <c r="H697" s="219">
        <v>14.222</v>
      </c>
      <c r="I697" s="220"/>
      <c r="J697" s="216"/>
      <c r="K697" s="216"/>
      <c r="L697" s="221"/>
      <c r="M697" s="222"/>
      <c r="N697" s="223"/>
      <c r="O697" s="223"/>
      <c r="P697" s="223"/>
      <c r="Q697" s="223"/>
      <c r="R697" s="223"/>
      <c r="S697" s="223"/>
      <c r="T697" s="224"/>
      <c r="AT697" s="225" t="s">
        <v>142</v>
      </c>
      <c r="AU697" s="225" t="s">
        <v>84</v>
      </c>
      <c r="AV697" s="15" t="s">
        <v>137</v>
      </c>
      <c r="AW697" s="15" t="s">
        <v>35</v>
      </c>
      <c r="AX697" s="15" t="s">
        <v>82</v>
      </c>
      <c r="AY697" s="225" t="s">
        <v>130</v>
      </c>
    </row>
    <row r="698" spans="1:65" s="2" customFormat="1" ht="24.15" customHeight="1">
      <c r="A698" s="35"/>
      <c r="B698" s="36"/>
      <c r="C698" s="226" t="s">
        <v>907</v>
      </c>
      <c r="D698" s="226" t="s">
        <v>188</v>
      </c>
      <c r="E698" s="227" t="s">
        <v>908</v>
      </c>
      <c r="F698" s="228" t="s">
        <v>909</v>
      </c>
      <c r="G698" s="229" t="s">
        <v>471</v>
      </c>
      <c r="H698" s="230">
        <v>26</v>
      </c>
      <c r="I698" s="231"/>
      <c r="J698" s="232">
        <f>ROUND(I698*H698,2)</f>
        <v>0</v>
      </c>
      <c r="K698" s="228" t="s">
        <v>421</v>
      </c>
      <c r="L698" s="233"/>
      <c r="M698" s="234" t="s">
        <v>19</v>
      </c>
      <c r="N698" s="235" t="s">
        <v>45</v>
      </c>
      <c r="O698" s="65"/>
      <c r="P698" s="183">
        <f>O698*H698</f>
        <v>0</v>
      </c>
      <c r="Q698" s="183">
        <v>5.0000000000000002E-5</v>
      </c>
      <c r="R698" s="183">
        <f>Q698*H698</f>
        <v>1.3000000000000002E-3</v>
      </c>
      <c r="S698" s="183">
        <v>0</v>
      </c>
      <c r="T698" s="184">
        <f>S698*H698</f>
        <v>0</v>
      </c>
      <c r="U698" s="35"/>
      <c r="V698" s="35"/>
      <c r="W698" s="35"/>
      <c r="X698" s="35"/>
      <c r="Y698" s="35"/>
      <c r="Z698" s="35"/>
      <c r="AA698" s="35"/>
      <c r="AB698" s="35"/>
      <c r="AC698" s="35"/>
      <c r="AD698" s="35"/>
      <c r="AE698" s="35"/>
      <c r="AR698" s="185" t="s">
        <v>303</v>
      </c>
      <c r="AT698" s="185" t="s">
        <v>188</v>
      </c>
      <c r="AU698" s="185" t="s">
        <v>84</v>
      </c>
      <c r="AY698" s="18" t="s">
        <v>130</v>
      </c>
      <c r="BE698" s="186">
        <f>IF(N698="základní",J698,0)</f>
        <v>0</v>
      </c>
      <c r="BF698" s="186">
        <f>IF(N698="snížená",J698,0)</f>
        <v>0</v>
      </c>
      <c r="BG698" s="186">
        <f>IF(N698="zákl. přenesená",J698,0)</f>
        <v>0</v>
      </c>
      <c r="BH698" s="186">
        <f>IF(N698="sníž. přenesená",J698,0)</f>
        <v>0</v>
      </c>
      <c r="BI698" s="186">
        <f>IF(N698="nulová",J698,0)</f>
        <v>0</v>
      </c>
      <c r="BJ698" s="18" t="s">
        <v>82</v>
      </c>
      <c r="BK698" s="186">
        <f>ROUND(I698*H698,2)</f>
        <v>0</v>
      </c>
      <c r="BL698" s="18" t="s">
        <v>240</v>
      </c>
      <c r="BM698" s="185" t="s">
        <v>910</v>
      </c>
    </row>
    <row r="699" spans="1:65" s="2" customFormat="1" ht="10">
      <c r="A699" s="35"/>
      <c r="B699" s="36"/>
      <c r="C699" s="37"/>
      <c r="D699" s="187" t="s">
        <v>138</v>
      </c>
      <c r="E699" s="37"/>
      <c r="F699" s="188" t="s">
        <v>909</v>
      </c>
      <c r="G699" s="37"/>
      <c r="H699" s="37"/>
      <c r="I699" s="189"/>
      <c r="J699" s="37"/>
      <c r="K699" s="37"/>
      <c r="L699" s="40"/>
      <c r="M699" s="190"/>
      <c r="N699" s="191"/>
      <c r="O699" s="65"/>
      <c r="P699" s="65"/>
      <c r="Q699" s="65"/>
      <c r="R699" s="65"/>
      <c r="S699" s="65"/>
      <c r="T699" s="66"/>
      <c r="U699" s="35"/>
      <c r="V699" s="35"/>
      <c r="W699" s="35"/>
      <c r="X699" s="35"/>
      <c r="Y699" s="35"/>
      <c r="Z699" s="35"/>
      <c r="AA699" s="35"/>
      <c r="AB699" s="35"/>
      <c r="AC699" s="35"/>
      <c r="AD699" s="35"/>
      <c r="AE699" s="35"/>
      <c r="AT699" s="18" t="s">
        <v>138</v>
      </c>
      <c r="AU699" s="18" t="s">
        <v>84</v>
      </c>
    </row>
    <row r="700" spans="1:65" s="14" customFormat="1" ht="10">
      <c r="B700" s="204"/>
      <c r="C700" s="205"/>
      <c r="D700" s="187" t="s">
        <v>142</v>
      </c>
      <c r="E700" s="206" t="s">
        <v>19</v>
      </c>
      <c r="F700" s="207" t="s">
        <v>911</v>
      </c>
      <c r="G700" s="205"/>
      <c r="H700" s="208">
        <v>26</v>
      </c>
      <c r="I700" s="209"/>
      <c r="J700" s="205"/>
      <c r="K700" s="205"/>
      <c r="L700" s="210"/>
      <c r="M700" s="211"/>
      <c r="N700" s="212"/>
      <c r="O700" s="212"/>
      <c r="P700" s="212"/>
      <c r="Q700" s="212"/>
      <c r="R700" s="212"/>
      <c r="S700" s="212"/>
      <c r="T700" s="213"/>
      <c r="AT700" s="214" t="s">
        <v>142</v>
      </c>
      <c r="AU700" s="214" t="s">
        <v>84</v>
      </c>
      <c r="AV700" s="14" t="s">
        <v>84</v>
      </c>
      <c r="AW700" s="14" t="s">
        <v>35</v>
      </c>
      <c r="AX700" s="14" t="s">
        <v>82</v>
      </c>
      <c r="AY700" s="214" t="s">
        <v>130</v>
      </c>
    </row>
    <row r="701" spans="1:65" s="2" customFormat="1" ht="24.15" customHeight="1">
      <c r="A701" s="35"/>
      <c r="B701" s="36"/>
      <c r="C701" s="226" t="s">
        <v>912</v>
      </c>
      <c r="D701" s="226" t="s">
        <v>188</v>
      </c>
      <c r="E701" s="227" t="s">
        <v>913</v>
      </c>
      <c r="F701" s="228" t="s">
        <v>914</v>
      </c>
      <c r="G701" s="229" t="s">
        <v>135</v>
      </c>
      <c r="H701" s="230">
        <v>96.347999999999999</v>
      </c>
      <c r="I701" s="231"/>
      <c r="J701" s="232">
        <f>ROUND(I701*H701,2)</f>
        <v>0</v>
      </c>
      <c r="K701" s="228" t="s">
        <v>136</v>
      </c>
      <c r="L701" s="233"/>
      <c r="M701" s="234" t="s">
        <v>19</v>
      </c>
      <c r="N701" s="235" t="s">
        <v>45</v>
      </c>
      <c r="O701" s="65"/>
      <c r="P701" s="183">
        <f>O701*H701</f>
        <v>0</v>
      </c>
      <c r="Q701" s="183">
        <v>5.9999999999999995E-4</v>
      </c>
      <c r="R701" s="183">
        <f>Q701*H701</f>
        <v>5.7808799999999994E-2</v>
      </c>
      <c r="S701" s="183">
        <v>0</v>
      </c>
      <c r="T701" s="184">
        <f>S701*H701</f>
        <v>0</v>
      </c>
      <c r="U701" s="35"/>
      <c r="V701" s="35"/>
      <c r="W701" s="35"/>
      <c r="X701" s="35"/>
      <c r="Y701" s="35"/>
      <c r="Z701" s="35"/>
      <c r="AA701" s="35"/>
      <c r="AB701" s="35"/>
      <c r="AC701" s="35"/>
      <c r="AD701" s="35"/>
      <c r="AE701" s="35"/>
      <c r="AR701" s="185" t="s">
        <v>303</v>
      </c>
      <c r="AT701" s="185" t="s">
        <v>188</v>
      </c>
      <c r="AU701" s="185" t="s">
        <v>84</v>
      </c>
      <c r="AY701" s="18" t="s">
        <v>130</v>
      </c>
      <c r="BE701" s="186">
        <f>IF(N701="základní",J701,0)</f>
        <v>0</v>
      </c>
      <c r="BF701" s="186">
        <f>IF(N701="snížená",J701,0)</f>
        <v>0</v>
      </c>
      <c r="BG701" s="186">
        <f>IF(N701="zákl. přenesená",J701,0)</f>
        <v>0</v>
      </c>
      <c r="BH701" s="186">
        <f>IF(N701="sníž. přenesená",J701,0)</f>
        <v>0</v>
      </c>
      <c r="BI701" s="186">
        <f>IF(N701="nulová",J701,0)</f>
        <v>0</v>
      </c>
      <c r="BJ701" s="18" t="s">
        <v>82</v>
      </c>
      <c r="BK701" s="186">
        <f>ROUND(I701*H701,2)</f>
        <v>0</v>
      </c>
      <c r="BL701" s="18" t="s">
        <v>240</v>
      </c>
      <c r="BM701" s="185" t="s">
        <v>915</v>
      </c>
    </row>
    <row r="702" spans="1:65" s="2" customFormat="1" ht="18">
      <c r="A702" s="35"/>
      <c r="B702" s="36"/>
      <c r="C702" s="37"/>
      <c r="D702" s="187" t="s">
        <v>138</v>
      </c>
      <c r="E702" s="37"/>
      <c r="F702" s="188" t="s">
        <v>914</v>
      </c>
      <c r="G702" s="37"/>
      <c r="H702" s="37"/>
      <c r="I702" s="189"/>
      <c r="J702" s="37"/>
      <c r="K702" s="37"/>
      <c r="L702" s="40"/>
      <c r="M702" s="190"/>
      <c r="N702" s="191"/>
      <c r="O702" s="65"/>
      <c r="P702" s="65"/>
      <c r="Q702" s="65"/>
      <c r="R702" s="65"/>
      <c r="S702" s="65"/>
      <c r="T702" s="66"/>
      <c r="U702" s="35"/>
      <c r="V702" s="35"/>
      <c r="W702" s="35"/>
      <c r="X702" s="35"/>
      <c r="Y702" s="35"/>
      <c r="Z702" s="35"/>
      <c r="AA702" s="35"/>
      <c r="AB702" s="35"/>
      <c r="AC702" s="35"/>
      <c r="AD702" s="35"/>
      <c r="AE702" s="35"/>
      <c r="AT702" s="18" t="s">
        <v>138</v>
      </c>
      <c r="AU702" s="18" t="s">
        <v>84</v>
      </c>
    </row>
    <row r="703" spans="1:65" s="14" customFormat="1" ht="10">
      <c r="B703" s="204"/>
      <c r="C703" s="205"/>
      <c r="D703" s="187" t="s">
        <v>142</v>
      </c>
      <c r="E703" s="206" t="s">
        <v>19</v>
      </c>
      <c r="F703" s="207" t="s">
        <v>916</v>
      </c>
      <c r="G703" s="205"/>
      <c r="H703" s="208">
        <v>96.347999999999999</v>
      </c>
      <c r="I703" s="209"/>
      <c r="J703" s="205"/>
      <c r="K703" s="205"/>
      <c r="L703" s="210"/>
      <c r="M703" s="211"/>
      <c r="N703" s="212"/>
      <c r="O703" s="212"/>
      <c r="P703" s="212"/>
      <c r="Q703" s="212"/>
      <c r="R703" s="212"/>
      <c r="S703" s="212"/>
      <c r="T703" s="213"/>
      <c r="AT703" s="214" t="s">
        <v>142</v>
      </c>
      <c r="AU703" s="214" t="s">
        <v>84</v>
      </c>
      <c r="AV703" s="14" t="s">
        <v>84</v>
      </c>
      <c r="AW703" s="14" t="s">
        <v>35</v>
      </c>
      <c r="AX703" s="14" t="s">
        <v>74</v>
      </c>
      <c r="AY703" s="214" t="s">
        <v>130</v>
      </c>
    </row>
    <row r="704" spans="1:65" s="15" customFormat="1" ht="10">
      <c r="B704" s="215"/>
      <c r="C704" s="216"/>
      <c r="D704" s="187" t="s">
        <v>142</v>
      </c>
      <c r="E704" s="217" t="s">
        <v>19</v>
      </c>
      <c r="F704" s="218" t="s">
        <v>145</v>
      </c>
      <c r="G704" s="216"/>
      <c r="H704" s="219">
        <v>96.347999999999999</v>
      </c>
      <c r="I704" s="220"/>
      <c r="J704" s="216"/>
      <c r="K704" s="216"/>
      <c r="L704" s="221"/>
      <c r="M704" s="222"/>
      <c r="N704" s="223"/>
      <c r="O704" s="223"/>
      <c r="P704" s="223"/>
      <c r="Q704" s="223"/>
      <c r="R704" s="223"/>
      <c r="S704" s="223"/>
      <c r="T704" s="224"/>
      <c r="AT704" s="225" t="s">
        <v>142</v>
      </c>
      <c r="AU704" s="225" t="s">
        <v>84</v>
      </c>
      <c r="AV704" s="15" t="s">
        <v>137</v>
      </c>
      <c r="AW704" s="15" t="s">
        <v>35</v>
      </c>
      <c r="AX704" s="15" t="s">
        <v>82</v>
      </c>
      <c r="AY704" s="225" t="s">
        <v>130</v>
      </c>
    </row>
    <row r="705" spans="1:65" s="2" customFormat="1" ht="24.15" customHeight="1">
      <c r="A705" s="35"/>
      <c r="B705" s="36"/>
      <c r="C705" s="174" t="s">
        <v>917</v>
      </c>
      <c r="D705" s="174" t="s">
        <v>132</v>
      </c>
      <c r="E705" s="175" t="s">
        <v>918</v>
      </c>
      <c r="F705" s="176" t="s">
        <v>919</v>
      </c>
      <c r="G705" s="177" t="s">
        <v>135</v>
      </c>
      <c r="H705" s="178">
        <v>17.399999999999999</v>
      </c>
      <c r="I705" s="179"/>
      <c r="J705" s="180">
        <f>ROUND(I705*H705,2)</f>
        <v>0</v>
      </c>
      <c r="K705" s="176" t="s">
        <v>136</v>
      </c>
      <c r="L705" s="40"/>
      <c r="M705" s="181" t="s">
        <v>19</v>
      </c>
      <c r="N705" s="182" t="s">
        <v>45</v>
      </c>
      <c r="O705" s="65"/>
      <c r="P705" s="183">
        <f>O705*H705</f>
        <v>0</v>
      </c>
      <c r="Q705" s="183">
        <v>4.0000000000000003E-5</v>
      </c>
      <c r="R705" s="183">
        <f>Q705*H705</f>
        <v>6.96E-4</v>
      </c>
      <c r="S705" s="183">
        <v>0</v>
      </c>
      <c r="T705" s="184">
        <f>S705*H705</f>
        <v>0</v>
      </c>
      <c r="U705" s="35"/>
      <c r="V705" s="35"/>
      <c r="W705" s="35"/>
      <c r="X705" s="35"/>
      <c r="Y705" s="35"/>
      <c r="Z705" s="35"/>
      <c r="AA705" s="35"/>
      <c r="AB705" s="35"/>
      <c r="AC705" s="35"/>
      <c r="AD705" s="35"/>
      <c r="AE705" s="35"/>
      <c r="AR705" s="185" t="s">
        <v>240</v>
      </c>
      <c r="AT705" s="185" t="s">
        <v>132</v>
      </c>
      <c r="AU705" s="185" t="s">
        <v>84</v>
      </c>
      <c r="AY705" s="18" t="s">
        <v>130</v>
      </c>
      <c r="BE705" s="186">
        <f>IF(N705="základní",J705,0)</f>
        <v>0</v>
      </c>
      <c r="BF705" s="186">
        <f>IF(N705="snížená",J705,0)</f>
        <v>0</v>
      </c>
      <c r="BG705" s="186">
        <f>IF(N705="zákl. přenesená",J705,0)</f>
        <v>0</v>
      </c>
      <c r="BH705" s="186">
        <f>IF(N705="sníž. přenesená",J705,0)</f>
        <v>0</v>
      </c>
      <c r="BI705" s="186">
        <f>IF(N705="nulová",J705,0)</f>
        <v>0</v>
      </c>
      <c r="BJ705" s="18" t="s">
        <v>82</v>
      </c>
      <c r="BK705" s="186">
        <f>ROUND(I705*H705,2)</f>
        <v>0</v>
      </c>
      <c r="BL705" s="18" t="s">
        <v>240</v>
      </c>
      <c r="BM705" s="185" t="s">
        <v>920</v>
      </c>
    </row>
    <row r="706" spans="1:65" s="2" customFormat="1" ht="18">
      <c r="A706" s="35"/>
      <c r="B706" s="36"/>
      <c r="C706" s="37"/>
      <c r="D706" s="187" t="s">
        <v>138</v>
      </c>
      <c r="E706" s="37"/>
      <c r="F706" s="188" t="s">
        <v>921</v>
      </c>
      <c r="G706" s="37"/>
      <c r="H706" s="37"/>
      <c r="I706" s="189"/>
      <c r="J706" s="37"/>
      <c r="K706" s="37"/>
      <c r="L706" s="40"/>
      <c r="M706" s="190"/>
      <c r="N706" s="191"/>
      <c r="O706" s="65"/>
      <c r="P706" s="65"/>
      <c r="Q706" s="65"/>
      <c r="R706" s="65"/>
      <c r="S706" s="65"/>
      <c r="T706" s="66"/>
      <c r="U706" s="35"/>
      <c r="V706" s="35"/>
      <c r="W706" s="35"/>
      <c r="X706" s="35"/>
      <c r="Y706" s="35"/>
      <c r="Z706" s="35"/>
      <c r="AA706" s="35"/>
      <c r="AB706" s="35"/>
      <c r="AC706" s="35"/>
      <c r="AD706" s="35"/>
      <c r="AE706" s="35"/>
      <c r="AT706" s="18" t="s">
        <v>138</v>
      </c>
      <c r="AU706" s="18" t="s">
        <v>84</v>
      </c>
    </row>
    <row r="707" spans="1:65" s="2" customFormat="1" ht="10">
      <c r="A707" s="35"/>
      <c r="B707" s="36"/>
      <c r="C707" s="37"/>
      <c r="D707" s="192" t="s">
        <v>140</v>
      </c>
      <c r="E707" s="37"/>
      <c r="F707" s="193" t="s">
        <v>922</v>
      </c>
      <c r="G707" s="37"/>
      <c r="H707" s="37"/>
      <c r="I707" s="189"/>
      <c r="J707" s="37"/>
      <c r="K707" s="37"/>
      <c r="L707" s="40"/>
      <c r="M707" s="190"/>
      <c r="N707" s="191"/>
      <c r="O707" s="65"/>
      <c r="P707" s="65"/>
      <c r="Q707" s="65"/>
      <c r="R707" s="65"/>
      <c r="S707" s="65"/>
      <c r="T707" s="66"/>
      <c r="U707" s="35"/>
      <c r="V707" s="35"/>
      <c r="W707" s="35"/>
      <c r="X707" s="35"/>
      <c r="Y707" s="35"/>
      <c r="Z707" s="35"/>
      <c r="AA707" s="35"/>
      <c r="AB707" s="35"/>
      <c r="AC707" s="35"/>
      <c r="AD707" s="35"/>
      <c r="AE707" s="35"/>
      <c r="AT707" s="18" t="s">
        <v>140</v>
      </c>
      <c r="AU707" s="18" t="s">
        <v>84</v>
      </c>
    </row>
    <row r="708" spans="1:65" s="13" customFormat="1" ht="10">
      <c r="B708" s="194"/>
      <c r="C708" s="195"/>
      <c r="D708" s="187" t="s">
        <v>142</v>
      </c>
      <c r="E708" s="196" t="s">
        <v>19</v>
      </c>
      <c r="F708" s="197" t="s">
        <v>923</v>
      </c>
      <c r="G708" s="195"/>
      <c r="H708" s="196" t="s">
        <v>19</v>
      </c>
      <c r="I708" s="198"/>
      <c r="J708" s="195"/>
      <c r="K708" s="195"/>
      <c r="L708" s="199"/>
      <c r="M708" s="200"/>
      <c r="N708" s="201"/>
      <c r="O708" s="201"/>
      <c r="P708" s="201"/>
      <c r="Q708" s="201"/>
      <c r="R708" s="201"/>
      <c r="S708" s="201"/>
      <c r="T708" s="202"/>
      <c r="AT708" s="203" t="s">
        <v>142</v>
      </c>
      <c r="AU708" s="203" t="s">
        <v>84</v>
      </c>
      <c r="AV708" s="13" t="s">
        <v>82</v>
      </c>
      <c r="AW708" s="13" t="s">
        <v>35</v>
      </c>
      <c r="AX708" s="13" t="s">
        <v>74</v>
      </c>
      <c r="AY708" s="203" t="s">
        <v>130</v>
      </c>
    </row>
    <row r="709" spans="1:65" s="13" customFormat="1" ht="10">
      <c r="B709" s="194"/>
      <c r="C709" s="195"/>
      <c r="D709" s="187" t="s">
        <v>142</v>
      </c>
      <c r="E709" s="196" t="s">
        <v>19</v>
      </c>
      <c r="F709" s="197" t="s">
        <v>924</v>
      </c>
      <c r="G709" s="195"/>
      <c r="H709" s="196" t="s">
        <v>19</v>
      </c>
      <c r="I709" s="198"/>
      <c r="J709" s="195"/>
      <c r="K709" s="195"/>
      <c r="L709" s="199"/>
      <c r="M709" s="200"/>
      <c r="N709" s="201"/>
      <c r="O709" s="201"/>
      <c r="P709" s="201"/>
      <c r="Q709" s="201"/>
      <c r="R709" s="201"/>
      <c r="S709" s="201"/>
      <c r="T709" s="202"/>
      <c r="AT709" s="203" t="s">
        <v>142</v>
      </c>
      <c r="AU709" s="203" t="s">
        <v>84</v>
      </c>
      <c r="AV709" s="13" t="s">
        <v>82</v>
      </c>
      <c r="AW709" s="13" t="s">
        <v>35</v>
      </c>
      <c r="AX709" s="13" t="s">
        <v>74</v>
      </c>
      <c r="AY709" s="203" t="s">
        <v>130</v>
      </c>
    </row>
    <row r="710" spans="1:65" s="14" customFormat="1" ht="10">
      <c r="B710" s="204"/>
      <c r="C710" s="205"/>
      <c r="D710" s="187" t="s">
        <v>142</v>
      </c>
      <c r="E710" s="206" t="s">
        <v>19</v>
      </c>
      <c r="F710" s="207" t="s">
        <v>925</v>
      </c>
      <c r="G710" s="205"/>
      <c r="H710" s="208">
        <v>17.399999999999999</v>
      </c>
      <c r="I710" s="209"/>
      <c r="J710" s="205"/>
      <c r="K710" s="205"/>
      <c r="L710" s="210"/>
      <c r="M710" s="211"/>
      <c r="N710" s="212"/>
      <c r="O710" s="212"/>
      <c r="P710" s="212"/>
      <c r="Q710" s="212"/>
      <c r="R710" s="212"/>
      <c r="S710" s="212"/>
      <c r="T710" s="213"/>
      <c r="AT710" s="214" t="s">
        <v>142</v>
      </c>
      <c r="AU710" s="214" t="s">
        <v>84</v>
      </c>
      <c r="AV710" s="14" t="s">
        <v>84</v>
      </c>
      <c r="AW710" s="14" t="s">
        <v>35</v>
      </c>
      <c r="AX710" s="14" t="s">
        <v>74</v>
      </c>
      <c r="AY710" s="214" t="s">
        <v>130</v>
      </c>
    </row>
    <row r="711" spans="1:65" s="15" customFormat="1" ht="10">
      <c r="B711" s="215"/>
      <c r="C711" s="216"/>
      <c r="D711" s="187" t="s">
        <v>142</v>
      </c>
      <c r="E711" s="217" t="s">
        <v>19</v>
      </c>
      <c r="F711" s="218" t="s">
        <v>145</v>
      </c>
      <c r="G711" s="216"/>
      <c r="H711" s="219">
        <v>17.399999999999999</v>
      </c>
      <c r="I711" s="220"/>
      <c r="J711" s="216"/>
      <c r="K711" s="216"/>
      <c r="L711" s="221"/>
      <c r="M711" s="222"/>
      <c r="N711" s="223"/>
      <c r="O711" s="223"/>
      <c r="P711" s="223"/>
      <c r="Q711" s="223"/>
      <c r="R711" s="223"/>
      <c r="S711" s="223"/>
      <c r="T711" s="224"/>
      <c r="AT711" s="225" t="s">
        <v>142</v>
      </c>
      <c r="AU711" s="225" t="s">
        <v>84</v>
      </c>
      <c r="AV711" s="15" t="s">
        <v>137</v>
      </c>
      <c r="AW711" s="15" t="s">
        <v>35</v>
      </c>
      <c r="AX711" s="15" t="s">
        <v>82</v>
      </c>
      <c r="AY711" s="225" t="s">
        <v>130</v>
      </c>
    </row>
    <row r="712" spans="1:65" s="2" customFormat="1" ht="24.15" customHeight="1">
      <c r="A712" s="35"/>
      <c r="B712" s="36"/>
      <c r="C712" s="226" t="s">
        <v>926</v>
      </c>
      <c r="D712" s="226" t="s">
        <v>188</v>
      </c>
      <c r="E712" s="227" t="s">
        <v>927</v>
      </c>
      <c r="F712" s="228" t="s">
        <v>928</v>
      </c>
      <c r="G712" s="229" t="s">
        <v>135</v>
      </c>
      <c r="H712" s="230">
        <v>20.88</v>
      </c>
      <c r="I712" s="231"/>
      <c r="J712" s="232">
        <f>ROUND(I712*H712,2)</f>
        <v>0</v>
      </c>
      <c r="K712" s="228" t="s">
        <v>136</v>
      </c>
      <c r="L712" s="233"/>
      <c r="M712" s="234" t="s">
        <v>19</v>
      </c>
      <c r="N712" s="235" t="s">
        <v>45</v>
      </c>
      <c r="O712" s="65"/>
      <c r="P712" s="183">
        <f>O712*H712</f>
        <v>0</v>
      </c>
      <c r="Q712" s="183">
        <v>2.9999999999999997E-4</v>
      </c>
      <c r="R712" s="183">
        <f>Q712*H712</f>
        <v>6.2639999999999987E-3</v>
      </c>
      <c r="S712" s="183">
        <v>0</v>
      </c>
      <c r="T712" s="184">
        <f>S712*H712</f>
        <v>0</v>
      </c>
      <c r="U712" s="35"/>
      <c r="V712" s="35"/>
      <c r="W712" s="35"/>
      <c r="X712" s="35"/>
      <c r="Y712" s="35"/>
      <c r="Z712" s="35"/>
      <c r="AA712" s="35"/>
      <c r="AB712" s="35"/>
      <c r="AC712" s="35"/>
      <c r="AD712" s="35"/>
      <c r="AE712" s="35"/>
      <c r="AR712" s="185" t="s">
        <v>303</v>
      </c>
      <c r="AT712" s="185" t="s">
        <v>188</v>
      </c>
      <c r="AU712" s="185" t="s">
        <v>84</v>
      </c>
      <c r="AY712" s="18" t="s">
        <v>130</v>
      </c>
      <c r="BE712" s="186">
        <f>IF(N712="základní",J712,0)</f>
        <v>0</v>
      </c>
      <c r="BF712" s="186">
        <f>IF(N712="snížená",J712,0)</f>
        <v>0</v>
      </c>
      <c r="BG712" s="186">
        <f>IF(N712="zákl. přenesená",J712,0)</f>
        <v>0</v>
      </c>
      <c r="BH712" s="186">
        <f>IF(N712="sníž. přenesená",J712,0)</f>
        <v>0</v>
      </c>
      <c r="BI712" s="186">
        <f>IF(N712="nulová",J712,0)</f>
        <v>0</v>
      </c>
      <c r="BJ712" s="18" t="s">
        <v>82</v>
      </c>
      <c r="BK712" s="186">
        <f>ROUND(I712*H712,2)</f>
        <v>0</v>
      </c>
      <c r="BL712" s="18" t="s">
        <v>240</v>
      </c>
      <c r="BM712" s="185" t="s">
        <v>929</v>
      </c>
    </row>
    <row r="713" spans="1:65" s="2" customFormat="1" ht="10">
      <c r="A713" s="35"/>
      <c r="B713" s="36"/>
      <c r="C713" s="37"/>
      <c r="D713" s="187" t="s">
        <v>138</v>
      </c>
      <c r="E713" s="37"/>
      <c r="F713" s="188" t="s">
        <v>928</v>
      </c>
      <c r="G713" s="37"/>
      <c r="H713" s="37"/>
      <c r="I713" s="189"/>
      <c r="J713" s="37"/>
      <c r="K713" s="37"/>
      <c r="L713" s="40"/>
      <c r="M713" s="190"/>
      <c r="N713" s="191"/>
      <c r="O713" s="65"/>
      <c r="P713" s="65"/>
      <c r="Q713" s="65"/>
      <c r="R713" s="65"/>
      <c r="S713" s="65"/>
      <c r="T713" s="66"/>
      <c r="U713" s="35"/>
      <c r="V713" s="35"/>
      <c r="W713" s="35"/>
      <c r="X713" s="35"/>
      <c r="Y713" s="35"/>
      <c r="Z713" s="35"/>
      <c r="AA713" s="35"/>
      <c r="AB713" s="35"/>
      <c r="AC713" s="35"/>
      <c r="AD713" s="35"/>
      <c r="AE713" s="35"/>
      <c r="AT713" s="18" t="s">
        <v>138</v>
      </c>
      <c r="AU713" s="18" t="s">
        <v>84</v>
      </c>
    </row>
    <row r="714" spans="1:65" s="14" customFormat="1" ht="10">
      <c r="B714" s="204"/>
      <c r="C714" s="205"/>
      <c r="D714" s="187" t="s">
        <v>142</v>
      </c>
      <c r="E714" s="206" t="s">
        <v>19</v>
      </c>
      <c r="F714" s="207" t="s">
        <v>930</v>
      </c>
      <c r="G714" s="205"/>
      <c r="H714" s="208">
        <v>20.88</v>
      </c>
      <c r="I714" s="209"/>
      <c r="J714" s="205"/>
      <c r="K714" s="205"/>
      <c r="L714" s="210"/>
      <c r="M714" s="211"/>
      <c r="N714" s="212"/>
      <c r="O714" s="212"/>
      <c r="P714" s="212"/>
      <c r="Q714" s="212"/>
      <c r="R714" s="212"/>
      <c r="S714" s="212"/>
      <c r="T714" s="213"/>
      <c r="AT714" s="214" t="s">
        <v>142</v>
      </c>
      <c r="AU714" s="214" t="s">
        <v>84</v>
      </c>
      <c r="AV714" s="14" t="s">
        <v>84</v>
      </c>
      <c r="AW714" s="14" t="s">
        <v>35</v>
      </c>
      <c r="AX714" s="14" t="s">
        <v>74</v>
      </c>
      <c r="AY714" s="214" t="s">
        <v>130</v>
      </c>
    </row>
    <row r="715" spans="1:65" s="15" customFormat="1" ht="10">
      <c r="B715" s="215"/>
      <c r="C715" s="216"/>
      <c r="D715" s="187" t="s">
        <v>142</v>
      </c>
      <c r="E715" s="217" t="s">
        <v>19</v>
      </c>
      <c r="F715" s="218" t="s">
        <v>145</v>
      </c>
      <c r="G715" s="216"/>
      <c r="H715" s="219">
        <v>20.88</v>
      </c>
      <c r="I715" s="220"/>
      <c r="J715" s="216"/>
      <c r="K715" s="216"/>
      <c r="L715" s="221"/>
      <c r="M715" s="222"/>
      <c r="N715" s="223"/>
      <c r="O715" s="223"/>
      <c r="P715" s="223"/>
      <c r="Q715" s="223"/>
      <c r="R715" s="223"/>
      <c r="S715" s="223"/>
      <c r="T715" s="224"/>
      <c r="AT715" s="225" t="s">
        <v>142</v>
      </c>
      <c r="AU715" s="225" t="s">
        <v>84</v>
      </c>
      <c r="AV715" s="15" t="s">
        <v>137</v>
      </c>
      <c r="AW715" s="15" t="s">
        <v>35</v>
      </c>
      <c r="AX715" s="15" t="s">
        <v>82</v>
      </c>
      <c r="AY715" s="225" t="s">
        <v>130</v>
      </c>
    </row>
    <row r="716" spans="1:65" s="2" customFormat="1" ht="24.15" customHeight="1">
      <c r="A716" s="35"/>
      <c r="B716" s="36"/>
      <c r="C716" s="174" t="s">
        <v>931</v>
      </c>
      <c r="D716" s="174" t="s">
        <v>132</v>
      </c>
      <c r="E716" s="175" t="s">
        <v>932</v>
      </c>
      <c r="F716" s="176" t="s">
        <v>933</v>
      </c>
      <c r="G716" s="177" t="s">
        <v>135</v>
      </c>
      <c r="H716" s="178">
        <v>22.75</v>
      </c>
      <c r="I716" s="179"/>
      <c r="J716" s="180">
        <f>ROUND(I716*H716,2)</f>
        <v>0</v>
      </c>
      <c r="K716" s="176" t="s">
        <v>421</v>
      </c>
      <c r="L716" s="40"/>
      <c r="M716" s="181" t="s">
        <v>19</v>
      </c>
      <c r="N716" s="182" t="s">
        <v>45</v>
      </c>
      <c r="O716" s="65"/>
      <c r="P716" s="183">
        <f>O716*H716</f>
        <v>0</v>
      </c>
      <c r="Q716" s="183">
        <v>0</v>
      </c>
      <c r="R716" s="183">
        <f>Q716*H716</f>
        <v>0</v>
      </c>
      <c r="S716" s="183">
        <v>0</v>
      </c>
      <c r="T716" s="184">
        <f>S716*H716</f>
        <v>0</v>
      </c>
      <c r="U716" s="35"/>
      <c r="V716" s="35"/>
      <c r="W716" s="35"/>
      <c r="X716" s="35"/>
      <c r="Y716" s="35"/>
      <c r="Z716" s="35"/>
      <c r="AA716" s="35"/>
      <c r="AB716" s="35"/>
      <c r="AC716" s="35"/>
      <c r="AD716" s="35"/>
      <c r="AE716" s="35"/>
      <c r="AR716" s="185" t="s">
        <v>240</v>
      </c>
      <c r="AT716" s="185" t="s">
        <v>132</v>
      </c>
      <c r="AU716" s="185" t="s">
        <v>84</v>
      </c>
      <c r="AY716" s="18" t="s">
        <v>130</v>
      </c>
      <c r="BE716" s="186">
        <f>IF(N716="základní",J716,0)</f>
        <v>0</v>
      </c>
      <c r="BF716" s="186">
        <f>IF(N716="snížená",J716,0)</f>
        <v>0</v>
      </c>
      <c r="BG716" s="186">
        <f>IF(N716="zákl. přenesená",J716,0)</f>
        <v>0</v>
      </c>
      <c r="BH716" s="186">
        <f>IF(N716="sníž. přenesená",J716,0)</f>
        <v>0</v>
      </c>
      <c r="BI716" s="186">
        <f>IF(N716="nulová",J716,0)</f>
        <v>0</v>
      </c>
      <c r="BJ716" s="18" t="s">
        <v>82</v>
      </c>
      <c r="BK716" s="186">
        <f>ROUND(I716*H716,2)</f>
        <v>0</v>
      </c>
      <c r="BL716" s="18" t="s">
        <v>240</v>
      </c>
      <c r="BM716" s="185" t="s">
        <v>934</v>
      </c>
    </row>
    <row r="717" spans="1:65" s="2" customFormat="1" ht="18">
      <c r="A717" s="35"/>
      <c r="B717" s="36"/>
      <c r="C717" s="37"/>
      <c r="D717" s="187" t="s">
        <v>138</v>
      </c>
      <c r="E717" s="37"/>
      <c r="F717" s="188" t="s">
        <v>933</v>
      </c>
      <c r="G717" s="37"/>
      <c r="H717" s="37"/>
      <c r="I717" s="189"/>
      <c r="J717" s="37"/>
      <c r="K717" s="37"/>
      <c r="L717" s="40"/>
      <c r="M717" s="190"/>
      <c r="N717" s="191"/>
      <c r="O717" s="65"/>
      <c r="P717" s="65"/>
      <c r="Q717" s="65"/>
      <c r="R717" s="65"/>
      <c r="S717" s="65"/>
      <c r="T717" s="66"/>
      <c r="U717" s="35"/>
      <c r="V717" s="35"/>
      <c r="W717" s="35"/>
      <c r="X717" s="35"/>
      <c r="Y717" s="35"/>
      <c r="Z717" s="35"/>
      <c r="AA717" s="35"/>
      <c r="AB717" s="35"/>
      <c r="AC717" s="35"/>
      <c r="AD717" s="35"/>
      <c r="AE717" s="35"/>
      <c r="AT717" s="18" t="s">
        <v>138</v>
      </c>
      <c r="AU717" s="18" t="s">
        <v>84</v>
      </c>
    </row>
    <row r="718" spans="1:65" s="2" customFormat="1" ht="54">
      <c r="A718" s="35"/>
      <c r="B718" s="36"/>
      <c r="C718" s="37"/>
      <c r="D718" s="187" t="s">
        <v>512</v>
      </c>
      <c r="E718" s="37"/>
      <c r="F718" s="236" t="s">
        <v>935</v>
      </c>
      <c r="G718" s="37"/>
      <c r="H718" s="37"/>
      <c r="I718" s="189"/>
      <c r="J718" s="37"/>
      <c r="K718" s="37"/>
      <c r="L718" s="40"/>
      <c r="M718" s="190"/>
      <c r="N718" s="191"/>
      <c r="O718" s="65"/>
      <c r="P718" s="65"/>
      <c r="Q718" s="65"/>
      <c r="R718" s="65"/>
      <c r="S718" s="65"/>
      <c r="T718" s="66"/>
      <c r="U718" s="35"/>
      <c r="V718" s="35"/>
      <c r="W718" s="35"/>
      <c r="X718" s="35"/>
      <c r="Y718" s="35"/>
      <c r="Z718" s="35"/>
      <c r="AA718" s="35"/>
      <c r="AB718" s="35"/>
      <c r="AC718" s="35"/>
      <c r="AD718" s="35"/>
      <c r="AE718" s="35"/>
      <c r="AT718" s="18" t="s">
        <v>512</v>
      </c>
      <c r="AU718" s="18" t="s">
        <v>84</v>
      </c>
    </row>
    <row r="719" spans="1:65" s="13" customFormat="1" ht="10">
      <c r="B719" s="194"/>
      <c r="C719" s="195"/>
      <c r="D719" s="187" t="s">
        <v>142</v>
      </c>
      <c r="E719" s="196" t="s">
        <v>19</v>
      </c>
      <c r="F719" s="197" t="s">
        <v>638</v>
      </c>
      <c r="G719" s="195"/>
      <c r="H719" s="196" t="s">
        <v>19</v>
      </c>
      <c r="I719" s="198"/>
      <c r="J719" s="195"/>
      <c r="K719" s="195"/>
      <c r="L719" s="199"/>
      <c r="M719" s="200"/>
      <c r="N719" s="201"/>
      <c r="O719" s="201"/>
      <c r="P719" s="201"/>
      <c r="Q719" s="201"/>
      <c r="R719" s="201"/>
      <c r="S719" s="201"/>
      <c r="T719" s="202"/>
      <c r="AT719" s="203" t="s">
        <v>142</v>
      </c>
      <c r="AU719" s="203" t="s">
        <v>84</v>
      </c>
      <c r="AV719" s="13" t="s">
        <v>82</v>
      </c>
      <c r="AW719" s="13" t="s">
        <v>35</v>
      </c>
      <c r="AX719" s="13" t="s">
        <v>74</v>
      </c>
      <c r="AY719" s="203" t="s">
        <v>130</v>
      </c>
    </row>
    <row r="720" spans="1:65" s="13" customFormat="1" ht="10">
      <c r="B720" s="194"/>
      <c r="C720" s="195"/>
      <c r="D720" s="187" t="s">
        <v>142</v>
      </c>
      <c r="E720" s="196" t="s">
        <v>19</v>
      </c>
      <c r="F720" s="197" t="s">
        <v>936</v>
      </c>
      <c r="G720" s="195"/>
      <c r="H720" s="196" t="s">
        <v>19</v>
      </c>
      <c r="I720" s="198"/>
      <c r="J720" s="195"/>
      <c r="K720" s="195"/>
      <c r="L720" s="199"/>
      <c r="M720" s="200"/>
      <c r="N720" s="201"/>
      <c r="O720" s="201"/>
      <c r="P720" s="201"/>
      <c r="Q720" s="201"/>
      <c r="R720" s="201"/>
      <c r="S720" s="201"/>
      <c r="T720" s="202"/>
      <c r="AT720" s="203" t="s">
        <v>142</v>
      </c>
      <c r="AU720" s="203" t="s">
        <v>84</v>
      </c>
      <c r="AV720" s="13" t="s">
        <v>82</v>
      </c>
      <c r="AW720" s="13" t="s">
        <v>35</v>
      </c>
      <c r="AX720" s="13" t="s">
        <v>74</v>
      </c>
      <c r="AY720" s="203" t="s">
        <v>130</v>
      </c>
    </row>
    <row r="721" spans="1:65" s="14" customFormat="1" ht="10">
      <c r="B721" s="204"/>
      <c r="C721" s="205"/>
      <c r="D721" s="187" t="s">
        <v>142</v>
      </c>
      <c r="E721" s="206" t="s">
        <v>19</v>
      </c>
      <c r="F721" s="207" t="s">
        <v>740</v>
      </c>
      <c r="G721" s="205"/>
      <c r="H721" s="208">
        <v>22.75</v>
      </c>
      <c r="I721" s="209"/>
      <c r="J721" s="205"/>
      <c r="K721" s="205"/>
      <c r="L721" s="210"/>
      <c r="M721" s="211"/>
      <c r="N721" s="212"/>
      <c r="O721" s="212"/>
      <c r="P721" s="212"/>
      <c r="Q721" s="212"/>
      <c r="R721" s="212"/>
      <c r="S721" s="212"/>
      <c r="T721" s="213"/>
      <c r="AT721" s="214" t="s">
        <v>142</v>
      </c>
      <c r="AU721" s="214" t="s">
        <v>84</v>
      </c>
      <c r="AV721" s="14" t="s">
        <v>84</v>
      </c>
      <c r="AW721" s="14" t="s">
        <v>35</v>
      </c>
      <c r="AX721" s="14" t="s">
        <v>74</v>
      </c>
      <c r="AY721" s="214" t="s">
        <v>130</v>
      </c>
    </row>
    <row r="722" spans="1:65" s="15" customFormat="1" ht="10">
      <c r="B722" s="215"/>
      <c r="C722" s="216"/>
      <c r="D722" s="187" t="s">
        <v>142</v>
      </c>
      <c r="E722" s="217" t="s">
        <v>19</v>
      </c>
      <c r="F722" s="218" t="s">
        <v>145</v>
      </c>
      <c r="G722" s="216"/>
      <c r="H722" s="219">
        <v>22.75</v>
      </c>
      <c r="I722" s="220"/>
      <c r="J722" s="216"/>
      <c r="K722" s="216"/>
      <c r="L722" s="221"/>
      <c r="M722" s="222"/>
      <c r="N722" s="223"/>
      <c r="O722" s="223"/>
      <c r="P722" s="223"/>
      <c r="Q722" s="223"/>
      <c r="R722" s="223"/>
      <c r="S722" s="223"/>
      <c r="T722" s="224"/>
      <c r="AT722" s="225" t="s">
        <v>142</v>
      </c>
      <c r="AU722" s="225" t="s">
        <v>84</v>
      </c>
      <c r="AV722" s="15" t="s">
        <v>137</v>
      </c>
      <c r="AW722" s="15" t="s">
        <v>35</v>
      </c>
      <c r="AX722" s="15" t="s">
        <v>82</v>
      </c>
      <c r="AY722" s="225" t="s">
        <v>130</v>
      </c>
    </row>
    <row r="723" spans="1:65" s="2" customFormat="1" ht="24.15" customHeight="1">
      <c r="A723" s="35"/>
      <c r="B723" s="36"/>
      <c r="C723" s="174" t="s">
        <v>626</v>
      </c>
      <c r="D723" s="174" t="s">
        <v>132</v>
      </c>
      <c r="E723" s="175" t="s">
        <v>937</v>
      </c>
      <c r="F723" s="176" t="s">
        <v>938</v>
      </c>
      <c r="G723" s="177" t="s">
        <v>285</v>
      </c>
      <c r="H723" s="178">
        <v>1</v>
      </c>
      <c r="I723" s="179"/>
      <c r="J723" s="180">
        <f>ROUND(I723*H723,2)</f>
        <v>0</v>
      </c>
      <c r="K723" s="176" t="s">
        <v>136</v>
      </c>
      <c r="L723" s="40"/>
      <c r="M723" s="181" t="s">
        <v>19</v>
      </c>
      <c r="N723" s="182" t="s">
        <v>45</v>
      </c>
      <c r="O723" s="65"/>
      <c r="P723" s="183">
        <f>O723*H723</f>
        <v>0</v>
      </c>
      <c r="Q723" s="183">
        <v>0</v>
      </c>
      <c r="R723" s="183">
        <f>Q723*H723</f>
        <v>0</v>
      </c>
      <c r="S723" s="183">
        <v>0</v>
      </c>
      <c r="T723" s="184">
        <f>S723*H723</f>
        <v>0</v>
      </c>
      <c r="U723" s="35"/>
      <c r="V723" s="35"/>
      <c r="W723" s="35"/>
      <c r="X723" s="35"/>
      <c r="Y723" s="35"/>
      <c r="Z723" s="35"/>
      <c r="AA723" s="35"/>
      <c r="AB723" s="35"/>
      <c r="AC723" s="35"/>
      <c r="AD723" s="35"/>
      <c r="AE723" s="35"/>
      <c r="AR723" s="185" t="s">
        <v>240</v>
      </c>
      <c r="AT723" s="185" t="s">
        <v>132</v>
      </c>
      <c r="AU723" s="185" t="s">
        <v>84</v>
      </c>
      <c r="AY723" s="18" t="s">
        <v>130</v>
      </c>
      <c r="BE723" s="186">
        <f>IF(N723="základní",J723,0)</f>
        <v>0</v>
      </c>
      <c r="BF723" s="186">
        <f>IF(N723="snížená",J723,0)</f>
        <v>0</v>
      </c>
      <c r="BG723" s="186">
        <f>IF(N723="zákl. přenesená",J723,0)</f>
        <v>0</v>
      </c>
      <c r="BH723" s="186">
        <f>IF(N723="sníž. přenesená",J723,0)</f>
        <v>0</v>
      </c>
      <c r="BI723" s="186">
        <f>IF(N723="nulová",J723,0)</f>
        <v>0</v>
      </c>
      <c r="BJ723" s="18" t="s">
        <v>82</v>
      </c>
      <c r="BK723" s="186">
        <f>ROUND(I723*H723,2)</f>
        <v>0</v>
      </c>
      <c r="BL723" s="18" t="s">
        <v>240</v>
      </c>
      <c r="BM723" s="185" t="s">
        <v>939</v>
      </c>
    </row>
    <row r="724" spans="1:65" s="2" customFormat="1" ht="27">
      <c r="A724" s="35"/>
      <c r="B724" s="36"/>
      <c r="C724" s="37"/>
      <c r="D724" s="187" t="s">
        <v>138</v>
      </c>
      <c r="E724" s="37"/>
      <c r="F724" s="188" t="s">
        <v>940</v>
      </c>
      <c r="G724" s="37"/>
      <c r="H724" s="37"/>
      <c r="I724" s="189"/>
      <c r="J724" s="37"/>
      <c r="K724" s="37"/>
      <c r="L724" s="40"/>
      <c r="M724" s="190"/>
      <c r="N724" s="191"/>
      <c r="O724" s="65"/>
      <c r="P724" s="65"/>
      <c r="Q724" s="65"/>
      <c r="R724" s="65"/>
      <c r="S724" s="65"/>
      <c r="T724" s="66"/>
      <c r="U724" s="35"/>
      <c r="V724" s="35"/>
      <c r="W724" s="35"/>
      <c r="X724" s="35"/>
      <c r="Y724" s="35"/>
      <c r="Z724" s="35"/>
      <c r="AA724" s="35"/>
      <c r="AB724" s="35"/>
      <c r="AC724" s="35"/>
      <c r="AD724" s="35"/>
      <c r="AE724" s="35"/>
      <c r="AT724" s="18" t="s">
        <v>138</v>
      </c>
      <c r="AU724" s="18" t="s">
        <v>84</v>
      </c>
    </row>
    <row r="725" spans="1:65" s="2" customFormat="1" ht="10">
      <c r="A725" s="35"/>
      <c r="B725" s="36"/>
      <c r="C725" s="37"/>
      <c r="D725" s="192" t="s">
        <v>140</v>
      </c>
      <c r="E725" s="37"/>
      <c r="F725" s="193" t="s">
        <v>941</v>
      </c>
      <c r="G725" s="37"/>
      <c r="H725" s="37"/>
      <c r="I725" s="189"/>
      <c r="J725" s="37"/>
      <c r="K725" s="37"/>
      <c r="L725" s="40"/>
      <c r="M725" s="190"/>
      <c r="N725" s="191"/>
      <c r="O725" s="65"/>
      <c r="P725" s="65"/>
      <c r="Q725" s="65"/>
      <c r="R725" s="65"/>
      <c r="S725" s="65"/>
      <c r="T725" s="66"/>
      <c r="U725" s="35"/>
      <c r="V725" s="35"/>
      <c r="W725" s="35"/>
      <c r="X725" s="35"/>
      <c r="Y725" s="35"/>
      <c r="Z725" s="35"/>
      <c r="AA725" s="35"/>
      <c r="AB725" s="35"/>
      <c r="AC725" s="35"/>
      <c r="AD725" s="35"/>
      <c r="AE725" s="35"/>
      <c r="AT725" s="18" t="s">
        <v>140</v>
      </c>
      <c r="AU725" s="18" t="s">
        <v>84</v>
      </c>
    </row>
    <row r="726" spans="1:65" s="12" customFormat="1" ht="22.75" customHeight="1">
      <c r="B726" s="158"/>
      <c r="C726" s="159"/>
      <c r="D726" s="160" t="s">
        <v>73</v>
      </c>
      <c r="E726" s="172" t="s">
        <v>942</v>
      </c>
      <c r="F726" s="172" t="s">
        <v>943</v>
      </c>
      <c r="G726" s="159"/>
      <c r="H726" s="159"/>
      <c r="I726" s="162"/>
      <c r="J726" s="173">
        <f>BK726</f>
        <v>0</v>
      </c>
      <c r="K726" s="159"/>
      <c r="L726" s="164"/>
      <c r="M726" s="165"/>
      <c r="N726" s="166"/>
      <c r="O726" s="166"/>
      <c r="P726" s="167">
        <f>SUM(P727:P768)</f>
        <v>0</v>
      </c>
      <c r="Q726" s="166"/>
      <c r="R726" s="167">
        <f>SUM(R727:R768)</f>
        <v>1.009806</v>
      </c>
      <c r="S726" s="166"/>
      <c r="T726" s="168">
        <f>SUM(T727:T768)</f>
        <v>0</v>
      </c>
      <c r="AR726" s="169" t="s">
        <v>84</v>
      </c>
      <c r="AT726" s="170" t="s">
        <v>73</v>
      </c>
      <c r="AU726" s="170" t="s">
        <v>82</v>
      </c>
      <c r="AY726" s="169" t="s">
        <v>130</v>
      </c>
      <c r="BK726" s="171">
        <f>SUM(BK727:BK768)</f>
        <v>0</v>
      </c>
    </row>
    <row r="727" spans="1:65" s="2" customFormat="1" ht="24.15" customHeight="1">
      <c r="A727" s="35"/>
      <c r="B727" s="36"/>
      <c r="C727" s="174" t="s">
        <v>944</v>
      </c>
      <c r="D727" s="174" t="s">
        <v>132</v>
      </c>
      <c r="E727" s="175" t="s">
        <v>945</v>
      </c>
      <c r="F727" s="176" t="s">
        <v>946</v>
      </c>
      <c r="G727" s="177" t="s">
        <v>135</v>
      </c>
      <c r="H727" s="178">
        <v>15.701000000000001</v>
      </c>
      <c r="I727" s="179"/>
      <c r="J727" s="180">
        <f>ROUND(I727*H727,2)</f>
        <v>0</v>
      </c>
      <c r="K727" s="176" t="s">
        <v>136</v>
      </c>
      <c r="L727" s="40"/>
      <c r="M727" s="181" t="s">
        <v>19</v>
      </c>
      <c r="N727" s="182" t="s">
        <v>45</v>
      </c>
      <c r="O727" s="65"/>
      <c r="P727" s="183">
        <f>O727*H727</f>
        <v>0</v>
      </c>
      <c r="Q727" s="183">
        <v>0</v>
      </c>
      <c r="R727" s="183">
        <f>Q727*H727</f>
        <v>0</v>
      </c>
      <c r="S727" s="183">
        <v>0</v>
      </c>
      <c r="T727" s="184">
        <f>S727*H727</f>
        <v>0</v>
      </c>
      <c r="U727" s="35"/>
      <c r="V727" s="35"/>
      <c r="W727" s="35"/>
      <c r="X727" s="35"/>
      <c r="Y727" s="35"/>
      <c r="Z727" s="35"/>
      <c r="AA727" s="35"/>
      <c r="AB727" s="35"/>
      <c r="AC727" s="35"/>
      <c r="AD727" s="35"/>
      <c r="AE727" s="35"/>
      <c r="AR727" s="185" t="s">
        <v>240</v>
      </c>
      <c r="AT727" s="185" t="s">
        <v>132</v>
      </c>
      <c r="AU727" s="185" t="s">
        <v>84</v>
      </c>
      <c r="AY727" s="18" t="s">
        <v>130</v>
      </c>
      <c r="BE727" s="186">
        <f>IF(N727="základní",J727,0)</f>
        <v>0</v>
      </c>
      <c r="BF727" s="186">
        <f>IF(N727="snížená",J727,0)</f>
        <v>0</v>
      </c>
      <c r="BG727" s="186">
        <f>IF(N727="zákl. přenesená",J727,0)</f>
        <v>0</v>
      </c>
      <c r="BH727" s="186">
        <f>IF(N727="sníž. přenesená",J727,0)</f>
        <v>0</v>
      </c>
      <c r="BI727" s="186">
        <f>IF(N727="nulová",J727,0)</f>
        <v>0</v>
      </c>
      <c r="BJ727" s="18" t="s">
        <v>82</v>
      </c>
      <c r="BK727" s="186">
        <f>ROUND(I727*H727,2)</f>
        <v>0</v>
      </c>
      <c r="BL727" s="18" t="s">
        <v>240</v>
      </c>
      <c r="BM727" s="185" t="s">
        <v>947</v>
      </c>
    </row>
    <row r="728" spans="1:65" s="2" customFormat="1" ht="18">
      <c r="A728" s="35"/>
      <c r="B728" s="36"/>
      <c r="C728" s="37"/>
      <c r="D728" s="187" t="s">
        <v>138</v>
      </c>
      <c r="E728" s="37"/>
      <c r="F728" s="188" t="s">
        <v>948</v>
      </c>
      <c r="G728" s="37"/>
      <c r="H728" s="37"/>
      <c r="I728" s="189"/>
      <c r="J728" s="37"/>
      <c r="K728" s="37"/>
      <c r="L728" s="40"/>
      <c r="M728" s="190"/>
      <c r="N728" s="191"/>
      <c r="O728" s="65"/>
      <c r="P728" s="65"/>
      <c r="Q728" s="65"/>
      <c r="R728" s="65"/>
      <c r="S728" s="65"/>
      <c r="T728" s="66"/>
      <c r="U728" s="35"/>
      <c r="V728" s="35"/>
      <c r="W728" s="35"/>
      <c r="X728" s="35"/>
      <c r="Y728" s="35"/>
      <c r="Z728" s="35"/>
      <c r="AA728" s="35"/>
      <c r="AB728" s="35"/>
      <c r="AC728" s="35"/>
      <c r="AD728" s="35"/>
      <c r="AE728" s="35"/>
      <c r="AT728" s="18" t="s">
        <v>138</v>
      </c>
      <c r="AU728" s="18" t="s">
        <v>84</v>
      </c>
    </row>
    <row r="729" spans="1:65" s="2" customFormat="1" ht="10">
      <c r="A729" s="35"/>
      <c r="B729" s="36"/>
      <c r="C729" s="37"/>
      <c r="D729" s="192" t="s">
        <v>140</v>
      </c>
      <c r="E729" s="37"/>
      <c r="F729" s="193" t="s">
        <v>949</v>
      </c>
      <c r="G729" s="37"/>
      <c r="H729" s="37"/>
      <c r="I729" s="189"/>
      <c r="J729" s="37"/>
      <c r="K729" s="37"/>
      <c r="L729" s="40"/>
      <c r="M729" s="190"/>
      <c r="N729" s="191"/>
      <c r="O729" s="65"/>
      <c r="P729" s="65"/>
      <c r="Q729" s="65"/>
      <c r="R729" s="65"/>
      <c r="S729" s="65"/>
      <c r="T729" s="66"/>
      <c r="U729" s="35"/>
      <c r="V729" s="35"/>
      <c r="W729" s="35"/>
      <c r="X729" s="35"/>
      <c r="Y729" s="35"/>
      <c r="Z729" s="35"/>
      <c r="AA729" s="35"/>
      <c r="AB729" s="35"/>
      <c r="AC729" s="35"/>
      <c r="AD729" s="35"/>
      <c r="AE729" s="35"/>
      <c r="AT729" s="18" t="s">
        <v>140</v>
      </c>
      <c r="AU729" s="18" t="s">
        <v>84</v>
      </c>
    </row>
    <row r="730" spans="1:65" s="13" customFormat="1" ht="10">
      <c r="B730" s="194"/>
      <c r="C730" s="195"/>
      <c r="D730" s="187" t="s">
        <v>142</v>
      </c>
      <c r="E730" s="196" t="s">
        <v>19</v>
      </c>
      <c r="F730" s="197" t="s">
        <v>950</v>
      </c>
      <c r="G730" s="195"/>
      <c r="H730" s="196" t="s">
        <v>19</v>
      </c>
      <c r="I730" s="198"/>
      <c r="J730" s="195"/>
      <c r="K730" s="195"/>
      <c r="L730" s="199"/>
      <c r="M730" s="200"/>
      <c r="N730" s="201"/>
      <c r="O730" s="201"/>
      <c r="P730" s="201"/>
      <c r="Q730" s="201"/>
      <c r="R730" s="201"/>
      <c r="S730" s="201"/>
      <c r="T730" s="202"/>
      <c r="AT730" s="203" t="s">
        <v>142</v>
      </c>
      <c r="AU730" s="203" t="s">
        <v>84</v>
      </c>
      <c r="AV730" s="13" t="s">
        <v>82</v>
      </c>
      <c r="AW730" s="13" t="s">
        <v>35</v>
      </c>
      <c r="AX730" s="13" t="s">
        <v>74</v>
      </c>
      <c r="AY730" s="203" t="s">
        <v>130</v>
      </c>
    </row>
    <row r="731" spans="1:65" s="14" customFormat="1" ht="10">
      <c r="B731" s="204"/>
      <c r="C731" s="205"/>
      <c r="D731" s="187" t="s">
        <v>142</v>
      </c>
      <c r="E731" s="206" t="s">
        <v>19</v>
      </c>
      <c r="F731" s="207" t="s">
        <v>951</v>
      </c>
      <c r="G731" s="205"/>
      <c r="H731" s="208">
        <v>3.7</v>
      </c>
      <c r="I731" s="209"/>
      <c r="J731" s="205"/>
      <c r="K731" s="205"/>
      <c r="L731" s="210"/>
      <c r="M731" s="211"/>
      <c r="N731" s="212"/>
      <c r="O731" s="212"/>
      <c r="P731" s="212"/>
      <c r="Q731" s="212"/>
      <c r="R731" s="212"/>
      <c r="S731" s="212"/>
      <c r="T731" s="213"/>
      <c r="AT731" s="214" t="s">
        <v>142</v>
      </c>
      <c r="AU731" s="214" t="s">
        <v>84</v>
      </c>
      <c r="AV731" s="14" t="s">
        <v>84</v>
      </c>
      <c r="AW731" s="14" t="s">
        <v>35</v>
      </c>
      <c r="AX731" s="14" t="s">
        <v>74</v>
      </c>
      <c r="AY731" s="214" t="s">
        <v>130</v>
      </c>
    </row>
    <row r="732" spans="1:65" s="14" customFormat="1" ht="10">
      <c r="B732" s="204"/>
      <c r="C732" s="205"/>
      <c r="D732" s="187" t="s">
        <v>142</v>
      </c>
      <c r="E732" s="206" t="s">
        <v>19</v>
      </c>
      <c r="F732" s="207" t="s">
        <v>952</v>
      </c>
      <c r="G732" s="205"/>
      <c r="H732" s="208">
        <v>6.258</v>
      </c>
      <c r="I732" s="209"/>
      <c r="J732" s="205"/>
      <c r="K732" s="205"/>
      <c r="L732" s="210"/>
      <c r="M732" s="211"/>
      <c r="N732" s="212"/>
      <c r="O732" s="212"/>
      <c r="P732" s="212"/>
      <c r="Q732" s="212"/>
      <c r="R732" s="212"/>
      <c r="S732" s="212"/>
      <c r="T732" s="213"/>
      <c r="AT732" s="214" t="s">
        <v>142</v>
      </c>
      <c r="AU732" s="214" t="s">
        <v>84</v>
      </c>
      <c r="AV732" s="14" t="s">
        <v>84</v>
      </c>
      <c r="AW732" s="14" t="s">
        <v>35</v>
      </c>
      <c r="AX732" s="14" t="s">
        <v>74</v>
      </c>
      <c r="AY732" s="214" t="s">
        <v>130</v>
      </c>
    </row>
    <row r="733" spans="1:65" s="14" customFormat="1" ht="10">
      <c r="B733" s="204"/>
      <c r="C733" s="205"/>
      <c r="D733" s="187" t="s">
        <v>142</v>
      </c>
      <c r="E733" s="206" t="s">
        <v>19</v>
      </c>
      <c r="F733" s="207" t="s">
        <v>953</v>
      </c>
      <c r="G733" s="205"/>
      <c r="H733" s="208">
        <v>4.3810000000000002</v>
      </c>
      <c r="I733" s="209"/>
      <c r="J733" s="205"/>
      <c r="K733" s="205"/>
      <c r="L733" s="210"/>
      <c r="M733" s="211"/>
      <c r="N733" s="212"/>
      <c r="O733" s="212"/>
      <c r="P733" s="212"/>
      <c r="Q733" s="212"/>
      <c r="R733" s="212"/>
      <c r="S733" s="212"/>
      <c r="T733" s="213"/>
      <c r="AT733" s="214" t="s">
        <v>142</v>
      </c>
      <c r="AU733" s="214" t="s">
        <v>84</v>
      </c>
      <c r="AV733" s="14" t="s">
        <v>84</v>
      </c>
      <c r="AW733" s="14" t="s">
        <v>35</v>
      </c>
      <c r="AX733" s="14" t="s">
        <v>74</v>
      </c>
      <c r="AY733" s="214" t="s">
        <v>130</v>
      </c>
    </row>
    <row r="734" spans="1:65" s="14" customFormat="1" ht="20">
      <c r="B734" s="204"/>
      <c r="C734" s="205"/>
      <c r="D734" s="187" t="s">
        <v>142</v>
      </c>
      <c r="E734" s="206" t="s">
        <v>19</v>
      </c>
      <c r="F734" s="207" t="s">
        <v>954</v>
      </c>
      <c r="G734" s="205"/>
      <c r="H734" s="208">
        <v>1.3620000000000001</v>
      </c>
      <c r="I734" s="209"/>
      <c r="J734" s="205"/>
      <c r="K734" s="205"/>
      <c r="L734" s="210"/>
      <c r="M734" s="211"/>
      <c r="N734" s="212"/>
      <c r="O734" s="212"/>
      <c r="P734" s="212"/>
      <c r="Q734" s="212"/>
      <c r="R734" s="212"/>
      <c r="S734" s="212"/>
      <c r="T734" s="213"/>
      <c r="AT734" s="214" t="s">
        <v>142</v>
      </c>
      <c r="AU734" s="214" t="s">
        <v>84</v>
      </c>
      <c r="AV734" s="14" t="s">
        <v>84</v>
      </c>
      <c r="AW734" s="14" t="s">
        <v>35</v>
      </c>
      <c r="AX734" s="14" t="s">
        <v>74</v>
      </c>
      <c r="AY734" s="214" t="s">
        <v>130</v>
      </c>
    </row>
    <row r="735" spans="1:65" s="15" customFormat="1" ht="10">
      <c r="B735" s="215"/>
      <c r="C735" s="216"/>
      <c r="D735" s="187" t="s">
        <v>142</v>
      </c>
      <c r="E735" s="217" t="s">
        <v>19</v>
      </c>
      <c r="F735" s="218" t="s">
        <v>145</v>
      </c>
      <c r="G735" s="216"/>
      <c r="H735" s="219">
        <v>15.701000000000001</v>
      </c>
      <c r="I735" s="220"/>
      <c r="J735" s="216"/>
      <c r="K735" s="216"/>
      <c r="L735" s="221"/>
      <c r="M735" s="222"/>
      <c r="N735" s="223"/>
      <c r="O735" s="223"/>
      <c r="P735" s="223"/>
      <c r="Q735" s="223"/>
      <c r="R735" s="223"/>
      <c r="S735" s="223"/>
      <c r="T735" s="224"/>
      <c r="AT735" s="225" t="s">
        <v>142</v>
      </c>
      <c r="AU735" s="225" t="s">
        <v>84</v>
      </c>
      <c r="AV735" s="15" t="s">
        <v>137</v>
      </c>
      <c r="AW735" s="15" t="s">
        <v>35</v>
      </c>
      <c r="AX735" s="15" t="s">
        <v>82</v>
      </c>
      <c r="AY735" s="225" t="s">
        <v>130</v>
      </c>
    </row>
    <row r="736" spans="1:65" s="2" customFormat="1" ht="16.5" customHeight="1">
      <c r="A736" s="35"/>
      <c r="B736" s="36"/>
      <c r="C736" s="226" t="s">
        <v>635</v>
      </c>
      <c r="D736" s="226" t="s">
        <v>188</v>
      </c>
      <c r="E736" s="227" t="s">
        <v>955</v>
      </c>
      <c r="F736" s="228" t="s">
        <v>956</v>
      </c>
      <c r="G736" s="229" t="s">
        <v>285</v>
      </c>
      <c r="H736" s="230">
        <v>0.99</v>
      </c>
      <c r="I736" s="231"/>
      <c r="J736" s="232">
        <f>ROUND(I736*H736,2)</f>
        <v>0</v>
      </c>
      <c r="K736" s="228" t="s">
        <v>136</v>
      </c>
      <c r="L736" s="233"/>
      <c r="M736" s="234" t="s">
        <v>19</v>
      </c>
      <c r="N736" s="235" t="s">
        <v>45</v>
      </c>
      <c r="O736" s="65"/>
      <c r="P736" s="183">
        <f>O736*H736</f>
        <v>0</v>
      </c>
      <c r="Q736" s="183">
        <v>1</v>
      </c>
      <c r="R736" s="183">
        <f>Q736*H736</f>
        <v>0.99</v>
      </c>
      <c r="S736" s="183">
        <v>0</v>
      </c>
      <c r="T736" s="184">
        <f>S736*H736</f>
        <v>0</v>
      </c>
      <c r="U736" s="35"/>
      <c r="V736" s="35"/>
      <c r="W736" s="35"/>
      <c r="X736" s="35"/>
      <c r="Y736" s="35"/>
      <c r="Z736" s="35"/>
      <c r="AA736" s="35"/>
      <c r="AB736" s="35"/>
      <c r="AC736" s="35"/>
      <c r="AD736" s="35"/>
      <c r="AE736" s="35"/>
      <c r="AR736" s="185" t="s">
        <v>303</v>
      </c>
      <c r="AT736" s="185" t="s">
        <v>188</v>
      </c>
      <c r="AU736" s="185" t="s">
        <v>84</v>
      </c>
      <c r="AY736" s="18" t="s">
        <v>130</v>
      </c>
      <c r="BE736" s="186">
        <f>IF(N736="základní",J736,0)</f>
        <v>0</v>
      </c>
      <c r="BF736" s="186">
        <f>IF(N736="snížená",J736,0)</f>
        <v>0</v>
      </c>
      <c r="BG736" s="186">
        <f>IF(N736="zákl. přenesená",J736,0)</f>
        <v>0</v>
      </c>
      <c r="BH736" s="186">
        <f>IF(N736="sníž. přenesená",J736,0)</f>
        <v>0</v>
      </c>
      <c r="BI736" s="186">
        <f>IF(N736="nulová",J736,0)</f>
        <v>0</v>
      </c>
      <c r="BJ736" s="18" t="s">
        <v>82</v>
      </c>
      <c r="BK736" s="186">
        <f>ROUND(I736*H736,2)</f>
        <v>0</v>
      </c>
      <c r="BL736" s="18" t="s">
        <v>240</v>
      </c>
      <c r="BM736" s="185" t="s">
        <v>957</v>
      </c>
    </row>
    <row r="737" spans="1:65" s="2" customFormat="1" ht="10">
      <c r="A737" s="35"/>
      <c r="B737" s="36"/>
      <c r="C737" s="37"/>
      <c r="D737" s="187" t="s">
        <v>138</v>
      </c>
      <c r="E737" s="37"/>
      <c r="F737" s="188" t="s">
        <v>956</v>
      </c>
      <c r="G737" s="37"/>
      <c r="H737" s="37"/>
      <c r="I737" s="189"/>
      <c r="J737" s="37"/>
      <c r="K737" s="37"/>
      <c r="L737" s="40"/>
      <c r="M737" s="190"/>
      <c r="N737" s="191"/>
      <c r="O737" s="65"/>
      <c r="P737" s="65"/>
      <c r="Q737" s="65"/>
      <c r="R737" s="65"/>
      <c r="S737" s="65"/>
      <c r="T737" s="66"/>
      <c r="U737" s="35"/>
      <c r="V737" s="35"/>
      <c r="W737" s="35"/>
      <c r="X737" s="35"/>
      <c r="Y737" s="35"/>
      <c r="Z737" s="35"/>
      <c r="AA737" s="35"/>
      <c r="AB737" s="35"/>
      <c r="AC737" s="35"/>
      <c r="AD737" s="35"/>
      <c r="AE737" s="35"/>
      <c r="AT737" s="18" t="s">
        <v>138</v>
      </c>
      <c r="AU737" s="18" t="s">
        <v>84</v>
      </c>
    </row>
    <row r="738" spans="1:65" s="2" customFormat="1" ht="18">
      <c r="A738" s="35"/>
      <c r="B738" s="36"/>
      <c r="C738" s="37"/>
      <c r="D738" s="187" t="s">
        <v>512</v>
      </c>
      <c r="E738" s="37"/>
      <c r="F738" s="236" t="s">
        <v>958</v>
      </c>
      <c r="G738" s="37"/>
      <c r="H738" s="37"/>
      <c r="I738" s="189"/>
      <c r="J738" s="37"/>
      <c r="K738" s="37"/>
      <c r="L738" s="40"/>
      <c r="M738" s="190"/>
      <c r="N738" s="191"/>
      <c r="O738" s="65"/>
      <c r="P738" s="65"/>
      <c r="Q738" s="65"/>
      <c r="R738" s="65"/>
      <c r="S738" s="65"/>
      <c r="T738" s="66"/>
      <c r="U738" s="35"/>
      <c r="V738" s="35"/>
      <c r="W738" s="35"/>
      <c r="X738" s="35"/>
      <c r="Y738" s="35"/>
      <c r="Z738" s="35"/>
      <c r="AA738" s="35"/>
      <c r="AB738" s="35"/>
      <c r="AC738" s="35"/>
      <c r="AD738" s="35"/>
      <c r="AE738" s="35"/>
      <c r="AT738" s="18" t="s">
        <v>512</v>
      </c>
      <c r="AU738" s="18" t="s">
        <v>84</v>
      </c>
    </row>
    <row r="739" spans="1:65" s="14" customFormat="1" ht="10">
      <c r="B739" s="204"/>
      <c r="C739" s="205"/>
      <c r="D739" s="187" t="s">
        <v>142</v>
      </c>
      <c r="E739" s="206" t="s">
        <v>19</v>
      </c>
      <c r="F739" s="207" t="s">
        <v>959</v>
      </c>
      <c r="G739" s="205"/>
      <c r="H739" s="208">
        <v>0.23599999999999999</v>
      </c>
      <c r="I739" s="209"/>
      <c r="J739" s="205"/>
      <c r="K739" s="205"/>
      <c r="L739" s="210"/>
      <c r="M739" s="211"/>
      <c r="N739" s="212"/>
      <c r="O739" s="212"/>
      <c r="P739" s="212"/>
      <c r="Q739" s="212"/>
      <c r="R739" s="212"/>
      <c r="S739" s="212"/>
      <c r="T739" s="213"/>
      <c r="AT739" s="214" t="s">
        <v>142</v>
      </c>
      <c r="AU739" s="214" t="s">
        <v>84</v>
      </c>
      <c r="AV739" s="14" t="s">
        <v>84</v>
      </c>
      <c r="AW739" s="14" t="s">
        <v>35</v>
      </c>
      <c r="AX739" s="14" t="s">
        <v>74</v>
      </c>
      <c r="AY739" s="214" t="s">
        <v>130</v>
      </c>
    </row>
    <row r="740" spans="1:65" s="14" customFormat="1" ht="20">
      <c r="B740" s="204"/>
      <c r="C740" s="205"/>
      <c r="D740" s="187" t="s">
        <v>142</v>
      </c>
      <c r="E740" s="206" t="s">
        <v>19</v>
      </c>
      <c r="F740" s="207" t="s">
        <v>960</v>
      </c>
      <c r="G740" s="205"/>
      <c r="H740" s="208">
        <v>0.754</v>
      </c>
      <c r="I740" s="209"/>
      <c r="J740" s="205"/>
      <c r="K740" s="205"/>
      <c r="L740" s="210"/>
      <c r="M740" s="211"/>
      <c r="N740" s="212"/>
      <c r="O740" s="212"/>
      <c r="P740" s="212"/>
      <c r="Q740" s="212"/>
      <c r="R740" s="212"/>
      <c r="S740" s="212"/>
      <c r="T740" s="213"/>
      <c r="AT740" s="214" t="s">
        <v>142</v>
      </c>
      <c r="AU740" s="214" t="s">
        <v>84</v>
      </c>
      <c r="AV740" s="14" t="s">
        <v>84</v>
      </c>
      <c r="AW740" s="14" t="s">
        <v>35</v>
      </c>
      <c r="AX740" s="14" t="s">
        <v>74</v>
      </c>
      <c r="AY740" s="214" t="s">
        <v>130</v>
      </c>
    </row>
    <row r="741" spans="1:65" s="15" customFormat="1" ht="10">
      <c r="B741" s="215"/>
      <c r="C741" s="216"/>
      <c r="D741" s="187" t="s">
        <v>142</v>
      </c>
      <c r="E741" s="217" t="s">
        <v>19</v>
      </c>
      <c r="F741" s="218" t="s">
        <v>145</v>
      </c>
      <c r="G741" s="216"/>
      <c r="H741" s="219">
        <v>0.99</v>
      </c>
      <c r="I741" s="220"/>
      <c r="J741" s="216"/>
      <c r="K741" s="216"/>
      <c r="L741" s="221"/>
      <c r="M741" s="222"/>
      <c r="N741" s="223"/>
      <c r="O741" s="223"/>
      <c r="P741" s="223"/>
      <c r="Q741" s="223"/>
      <c r="R741" s="223"/>
      <c r="S741" s="223"/>
      <c r="T741" s="224"/>
      <c r="AT741" s="225" t="s">
        <v>142</v>
      </c>
      <c r="AU741" s="225" t="s">
        <v>84</v>
      </c>
      <c r="AV741" s="15" t="s">
        <v>137</v>
      </c>
      <c r="AW741" s="15" t="s">
        <v>35</v>
      </c>
      <c r="AX741" s="15" t="s">
        <v>82</v>
      </c>
      <c r="AY741" s="225" t="s">
        <v>130</v>
      </c>
    </row>
    <row r="742" spans="1:65" s="2" customFormat="1" ht="24.15" customHeight="1">
      <c r="A742" s="35"/>
      <c r="B742" s="36"/>
      <c r="C742" s="174" t="s">
        <v>961</v>
      </c>
      <c r="D742" s="174" t="s">
        <v>132</v>
      </c>
      <c r="E742" s="175" t="s">
        <v>962</v>
      </c>
      <c r="F742" s="176" t="s">
        <v>963</v>
      </c>
      <c r="G742" s="177" t="s">
        <v>135</v>
      </c>
      <c r="H742" s="178">
        <v>15.701000000000001</v>
      </c>
      <c r="I742" s="179"/>
      <c r="J742" s="180">
        <f>ROUND(I742*H742,2)</f>
        <v>0</v>
      </c>
      <c r="K742" s="176" t="s">
        <v>136</v>
      </c>
      <c r="L742" s="40"/>
      <c r="M742" s="181" t="s">
        <v>19</v>
      </c>
      <c r="N742" s="182" t="s">
        <v>45</v>
      </c>
      <c r="O742" s="65"/>
      <c r="P742" s="183">
        <f>O742*H742</f>
        <v>0</v>
      </c>
      <c r="Q742" s="183">
        <v>0</v>
      </c>
      <c r="R742" s="183">
        <f>Q742*H742</f>
        <v>0</v>
      </c>
      <c r="S742" s="183">
        <v>0</v>
      </c>
      <c r="T742" s="184">
        <f>S742*H742</f>
        <v>0</v>
      </c>
      <c r="U742" s="35"/>
      <c r="V742" s="35"/>
      <c r="W742" s="35"/>
      <c r="X742" s="35"/>
      <c r="Y742" s="35"/>
      <c r="Z742" s="35"/>
      <c r="AA742" s="35"/>
      <c r="AB742" s="35"/>
      <c r="AC742" s="35"/>
      <c r="AD742" s="35"/>
      <c r="AE742" s="35"/>
      <c r="AR742" s="185" t="s">
        <v>240</v>
      </c>
      <c r="AT742" s="185" t="s">
        <v>132</v>
      </c>
      <c r="AU742" s="185" t="s">
        <v>84</v>
      </c>
      <c r="AY742" s="18" t="s">
        <v>130</v>
      </c>
      <c r="BE742" s="186">
        <f>IF(N742="základní",J742,0)</f>
        <v>0</v>
      </c>
      <c r="BF742" s="186">
        <f>IF(N742="snížená",J742,0)</f>
        <v>0</v>
      </c>
      <c r="BG742" s="186">
        <f>IF(N742="zákl. přenesená",J742,0)</f>
        <v>0</v>
      </c>
      <c r="BH742" s="186">
        <f>IF(N742="sníž. přenesená",J742,0)</f>
        <v>0</v>
      </c>
      <c r="BI742" s="186">
        <f>IF(N742="nulová",J742,0)</f>
        <v>0</v>
      </c>
      <c r="BJ742" s="18" t="s">
        <v>82</v>
      </c>
      <c r="BK742" s="186">
        <f>ROUND(I742*H742,2)</f>
        <v>0</v>
      </c>
      <c r="BL742" s="18" t="s">
        <v>240</v>
      </c>
      <c r="BM742" s="185" t="s">
        <v>964</v>
      </c>
    </row>
    <row r="743" spans="1:65" s="2" customFormat="1" ht="18">
      <c r="A743" s="35"/>
      <c r="B743" s="36"/>
      <c r="C743" s="37"/>
      <c r="D743" s="187" t="s">
        <v>138</v>
      </c>
      <c r="E743" s="37"/>
      <c r="F743" s="188" t="s">
        <v>965</v>
      </c>
      <c r="G743" s="37"/>
      <c r="H743" s="37"/>
      <c r="I743" s="189"/>
      <c r="J743" s="37"/>
      <c r="K743" s="37"/>
      <c r="L743" s="40"/>
      <c r="M743" s="190"/>
      <c r="N743" s="191"/>
      <c r="O743" s="65"/>
      <c r="P743" s="65"/>
      <c r="Q743" s="65"/>
      <c r="R743" s="65"/>
      <c r="S743" s="65"/>
      <c r="T743" s="66"/>
      <c r="U743" s="35"/>
      <c r="V743" s="35"/>
      <c r="W743" s="35"/>
      <c r="X743" s="35"/>
      <c r="Y743" s="35"/>
      <c r="Z743" s="35"/>
      <c r="AA743" s="35"/>
      <c r="AB743" s="35"/>
      <c r="AC743" s="35"/>
      <c r="AD743" s="35"/>
      <c r="AE743" s="35"/>
      <c r="AT743" s="18" t="s">
        <v>138</v>
      </c>
      <c r="AU743" s="18" t="s">
        <v>84</v>
      </c>
    </row>
    <row r="744" spans="1:65" s="2" customFormat="1" ht="10">
      <c r="A744" s="35"/>
      <c r="B744" s="36"/>
      <c r="C744" s="37"/>
      <c r="D744" s="192" t="s">
        <v>140</v>
      </c>
      <c r="E744" s="37"/>
      <c r="F744" s="193" t="s">
        <v>966</v>
      </c>
      <c r="G744" s="37"/>
      <c r="H744" s="37"/>
      <c r="I744" s="189"/>
      <c r="J744" s="37"/>
      <c r="K744" s="37"/>
      <c r="L744" s="40"/>
      <c r="M744" s="190"/>
      <c r="N744" s="191"/>
      <c r="O744" s="65"/>
      <c r="P744" s="65"/>
      <c r="Q744" s="65"/>
      <c r="R744" s="65"/>
      <c r="S744" s="65"/>
      <c r="T744" s="66"/>
      <c r="U744" s="35"/>
      <c r="V744" s="35"/>
      <c r="W744" s="35"/>
      <c r="X744" s="35"/>
      <c r="Y744" s="35"/>
      <c r="Z744" s="35"/>
      <c r="AA744" s="35"/>
      <c r="AB744" s="35"/>
      <c r="AC744" s="35"/>
      <c r="AD744" s="35"/>
      <c r="AE744" s="35"/>
      <c r="AT744" s="18" t="s">
        <v>140</v>
      </c>
      <c r="AU744" s="18" t="s">
        <v>84</v>
      </c>
    </row>
    <row r="745" spans="1:65" s="2" customFormat="1" ht="18">
      <c r="A745" s="35"/>
      <c r="B745" s="36"/>
      <c r="C745" s="37"/>
      <c r="D745" s="187" t="s">
        <v>512</v>
      </c>
      <c r="E745" s="37"/>
      <c r="F745" s="236" t="s">
        <v>967</v>
      </c>
      <c r="G745" s="37"/>
      <c r="H745" s="37"/>
      <c r="I745" s="189"/>
      <c r="J745" s="37"/>
      <c r="K745" s="37"/>
      <c r="L745" s="40"/>
      <c r="M745" s="190"/>
      <c r="N745" s="191"/>
      <c r="O745" s="65"/>
      <c r="P745" s="65"/>
      <c r="Q745" s="65"/>
      <c r="R745" s="65"/>
      <c r="S745" s="65"/>
      <c r="T745" s="66"/>
      <c r="U745" s="35"/>
      <c r="V745" s="35"/>
      <c r="W745" s="35"/>
      <c r="X745" s="35"/>
      <c r="Y745" s="35"/>
      <c r="Z745" s="35"/>
      <c r="AA745" s="35"/>
      <c r="AB745" s="35"/>
      <c r="AC745" s="35"/>
      <c r="AD745" s="35"/>
      <c r="AE745" s="35"/>
      <c r="AT745" s="18" t="s">
        <v>512</v>
      </c>
      <c r="AU745" s="18" t="s">
        <v>84</v>
      </c>
    </row>
    <row r="746" spans="1:65" s="14" customFormat="1" ht="10">
      <c r="B746" s="204"/>
      <c r="C746" s="205"/>
      <c r="D746" s="187" t="s">
        <v>142</v>
      </c>
      <c r="E746" s="206" t="s">
        <v>19</v>
      </c>
      <c r="F746" s="207" t="s">
        <v>968</v>
      </c>
      <c r="G746" s="205"/>
      <c r="H746" s="208">
        <v>15.701000000000001</v>
      </c>
      <c r="I746" s="209"/>
      <c r="J746" s="205"/>
      <c r="K746" s="205"/>
      <c r="L746" s="210"/>
      <c r="M746" s="211"/>
      <c r="N746" s="212"/>
      <c r="O746" s="212"/>
      <c r="P746" s="212"/>
      <c r="Q746" s="212"/>
      <c r="R746" s="212"/>
      <c r="S746" s="212"/>
      <c r="T746" s="213"/>
      <c r="AT746" s="214" t="s">
        <v>142</v>
      </c>
      <c r="AU746" s="214" t="s">
        <v>84</v>
      </c>
      <c r="AV746" s="14" t="s">
        <v>84</v>
      </c>
      <c r="AW746" s="14" t="s">
        <v>35</v>
      </c>
      <c r="AX746" s="14" t="s">
        <v>82</v>
      </c>
      <c r="AY746" s="214" t="s">
        <v>130</v>
      </c>
    </row>
    <row r="747" spans="1:65" s="2" customFormat="1" ht="24.15" customHeight="1">
      <c r="A747" s="35"/>
      <c r="B747" s="36"/>
      <c r="C747" s="174" t="s">
        <v>661</v>
      </c>
      <c r="D747" s="174" t="s">
        <v>132</v>
      </c>
      <c r="E747" s="175" t="s">
        <v>969</v>
      </c>
      <c r="F747" s="176" t="s">
        <v>970</v>
      </c>
      <c r="G747" s="177" t="s">
        <v>135</v>
      </c>
      <c r="H747" s="178">
        <v>15.701000000000001</v>
      </c>
      <c r="I747" s="179"/>
      <c r="J747" s="180">
        <f>ROUND(I747*H747,2)</f>
        <v>0</v>
      </c>
      <c r="K747" s="176" t="s">
        <v>136</v>
      </c>
      <c r="L747" s="40"/>
      <c r="M747" s="181" t="s">
        <v>19</v>
      </c>
      <c r="N747" s="182" t="s">
        <v>45</v>
      </c>
      <c r="O747" s="65"/>
      <c r="P747" s="183">
        <f>O747*H747</f>
        <v>0</v>
      </c>
      <c r="Q747" s="183">
        <v>0</v>
      </c>
      <c r="R747" s="183">
        <f>Q747*H747</f>
        <v>0</v>
      </c>
      <c r="S747" s="183">
        <v>0</v>
      </c>
      <c r="T747" s="184">
        <f>S747*H747</f>
        <v>0</v>
      </c>
      <c r="U747" s="35"/>
      <c r="V747" s="35"/>
      <c r="W747" s="35"/>
      <c r="X747" s="35"/>
      <c r="Y747" s="35"/>
      <c r="Z747" s="35"/>
      <c r="AA747" s="35"/>
      <c r="AB747" s="35"/>
      <c r="AC747" s="35"/>
      <c r="AD747" s="35"/>
      <c r="AE747" s="35"/>
      <c r="AR747" s="185" t="s">
        <v>240</v>
      </c>
      <c r="AT747" s="185" t="s">
        <v>132</v>
      </c>
      <c r="AU747" s="185" t="s">
        <v>84</v>
      </c>
      <c r="AY747" s="18" t="s">
        <v>130</v>
      </c>
      <c r="BE747" s="186">
        <f>IF(N747="základní",J747,0)</f>
        <v>0</v>
      </c>
      <c r="BF747" s="186">
        <f>IF(N747="snížená",J747,0)</f>
        <v>0</v>
      </c>
      <c r="BG747" s="186">
        <f>IF(N747="zákl. přenesená",J747,0)</f>
        <v>0</v>
      </c>
      <c r="BH747" s="186">
        <f>IF(N747="sníž. přenesená",J747,0)</f>
        <v>0</v>
      </c>
      <c r="BI747" s="186">
        <f>IF(N747="nulová",J747,0)</f>
        <v>0</v>
      </c>
      <c r="BJ747" s="18" t="s">
        <v>82</v>
      </c>
      <c r="BK747" s="186">
        <f>ROUND(I747*H747,2)</f>
        <v>0</v>
      </c>
      <c r="BL747" s="18" t="s">
        <v>240</v>
      </c>
      <c r="BM747" s="185" t="s">
        <v>971</v>
      </c>
    </row>
    <row r="748" spans="1:65" s="2" customFormat="1" ht="18">
      <c r="A748" s="35"/>
      <c r="B748" s="36"/>
      <c r="C748" s="37"/>
      <c r="D748" s="187" t="s">
        <v>138</v>
      </c>
      <c r="E748" s="37"/>
      <c r="F748" s="188" t="s">
        <v>972</v>
      </c>
      <c r="G748" s="37"/>
      <c r="H748" s="37"/>
      <c r="I748" s="189"/>
      <c r="J748" s="37"/>
      <c r="K748" s="37"/>
      <c r="L748" s="40"/>
      <c r="M748" s="190"/>
      <c r="N748" s="191"/>
      <c r="O748" s="65"/>
      <c r="P748" s="65"/>
      <c r="Q748" s="65"/>
      <c r="R748" s="65"/>
      <c r="S748" s="65"/>
      <c r="T748" s="66"/>
      <c r="U748" s="35"/>
      <c r="V748" s="35"/>
      <c r="W748" s="35"/>
      <c r="X748" s="35"/>
      <c r="Y748" s="35"/>
      <c r="Z748" s="35"/>
      <c r="AA748" s="35"/>
      <c r="AB748" s="35"/>
      <c r="AC748" s="35"/>
      <c r="AD748" s="35"/>
      <c r="AE748" s="35"/>
      <c r="AT748" s="18" t="s">
        <v>138</v>
      </c>
      <c r="AU748" s="18" t="s">
        <v>84</v>
      </c>
    </row>
    <row r="749" spans="1:65" s="2" customFormat="1" ht="10">
      <c r="A749" s="35"/>
      <c r="B749" s="36"/>
      <c r="C749" s="37"/>
      <c r="D749" s="192" t="s">
        <v>140</v>
      </c>
      <c r="E749" s="37"/>
      <c r="F749" s="193" t="s">
        <v>973</v>
      </c>
      <c r="G749" s="37"/>
      <c r="H749" s="37"/>
      <c r="I749" s="189"/>
      <c r="J749" s="37"/>
      <c r="K749" s="37"/>
      <c r="L749" s="40"/>
      <c r="M749" s="190"/>
      <c r="N749" s="191"/>
      <c r="O749" s="65"/>
      <c r="P749" s="65"/>
      <c r="Q749" s="65"/>
      <c r="R749" s="65"/>
      <c r="S749" s="65"/>
      <c r="T749" s="66"/>
      <c r="U749" s="35"/>
      <c r="V749" s="35"/>
      <c r="W749" s="35"/>
      <c r="X749" s="35"/>
      <c r="Y749" s="35"/>
      <c r="Z749" s="35"/>
      <c r="AA749" s="35"/>
      <c r="AB749" s="35"/>
      <c r="AC749" s="35"/>
      <c r="AD749" s="35"/>
      <c r="AE749" s="35"/>
      <c r="AT749" s="18" t="s">
        <v>140</v>
      </c>
      <c r="AU749" s="18" t="s">
        <v>84</v>
      </c>
    </row>
    <row r="750" spans="1:65" s="2" customFormat="1" ht="18">
      <c r="A750" s="35"/>
      <c r="B750" s="36"/>
      <c r="C750" s="37"/>
      <c r="D750" s="187" t="s">
        <v>512</v>
      </c>
      <c r="E750" s="37"/>
      <c r="F750" s="236" t="s">
        <v>974</v>
      </c>
      <c r="G750" s="37"/>
      <c r="H750" s="37"/>
      <c r="I750" s="189"/>
      <c r="J750" s="37"/>
      <c r="K750" s="37"/>
      <c r="L750" s="40"/>
      <c r="M750" s="190"/>
      <c r="N750" s="191"/>
      <c r="O750" s="65"/>
      <c r="P750" s="65"/>
      <c r="Q750" s="65"/>
      <c r="R750" s="65"/>
      <c r="S750" s="65"/>
      <c r="T750" s="66"/>
      <c r="U750" s="35"/>
      <c r="V750" s="35"/>
      <c r="W750" s="35"/>
      <c r="X750" s="35"/>
      <c r="Y750" s="35"/>
      <c r="Z750" s="35"/>
      <c r="AA750" s="35"/>
      <c r="AB750" s="35"/>
      <c r="AC750" s="35"/>
      <c r="AD750" s="35"/>
      <c r="AE750" s="35"/>
      <c r="AT750" s="18" t="s">
        <v>512</v>
      </c>
      <c r="AU750" s="18" t="s">
        <v>84</v>
      </c>
    </row>
    <row r="751" spans="1:65" s="14" customFormat="1" ht="10">
      <c r="B751" s="204"/>
      <c r="C751" s="205"/>
      <c r="D751" s="187" t="s">
        <v>142</v>
      </c>
      <c r="E751" s="206" t="s">
        <v>19</v>
      </c>
      <c r="F751" s="207" t="s">
        <v>975</v>
      </c>
      <c r="G751" s="205"/>
      <c r="H751" s="208">
        <v>15.701000000000001</v>
      </c>
      <c r="I751" s="209"/>
      <c r="J751" s="205"/>
      <c r="K751" s="205"/>
      <c r="L751" s="210"/>
      <c r="M751" s="211"/>
      <c r="N751" s="212"/>
      <c r="O751" s="212"/>
      <c r="P751" s="212"/>
      <c r="Q751" s="212"/>
      <c r="R751" s="212"/>
      <c r="S751" s="212"/>
      <c r="T751" s="213"/>
      <c r="AT751" s="214" t="s">
        <v>142</v>
      </c>
      <c r="AU751" s="214" t="s">
        <v>84</v>
      </c>
      <c r="AV751" s="14" t="s">
        <v>84</v>
      </c>
      <c r="AW751" s="14" t="s">
        <v>35</v>
      </c>
      <c r="AX751" s="14" t="s">
        <v>82</v>
      </c>
      <c r="AY751" s="214" t="s">
        <v>130</v>
      </c>
    </row>
    <row r="752" spans="1:65" s="2" customFormat="1" ht="24.15" customHeight="1">
      <c r="A752" s="35"/>
      <c r="B752" s="36"/>
      <c r="C752" s="174" t="s">
        <v>976</v>
      </c>
      <c r="D752" s="174" t="s">
        <v>132</v>
      </c>
      <c r="E752" s="175" t="s">
        <v>977</v>
      </c>
      <c r="F752" s="176" t="s">
        <v>978</v>
      </c>
      <c r="G752" s="177" t="s">
        <v>135</v>
      </c>
      <c r="H752" s="178">
        <v>15.701000000000001</v>
      </c>
      <c r="I752" s="179"/>
      <c r="J752" s="180">
        <f>ROUND(I752*H752,2)</f>
        <v>0</v>
      </c>
      <c r="K752" s="176" t="s">
        <v>136</v>
      </c>
      <c r="L752" s="40"/>
      <c r="M752" s="181" t="s">
        <v>19</v>
      </c>
      <c r="N752" s="182" t="s">
        <v>45</v>
      </c>
      <c r="O752" s="65"/>
      <c r="P752" s="183">
        <f>O752*H752</f>
        <v>0</v>
      </c>
      <c r="Q752" s="183">
        <v>0</v>
      </c>
      <c r="R752" s="183">
        <f>Q752*H752</f>
        <v>0</v>
      </c>
      <c r="S752" s="183">
        <v>0</v>
      </c>
      <c r="T752" s="184">
        <f>S752*H752</f>
        <v>0</v>
      </c>
      <c r="U752" s="35"/>
      <c r="V752" s="35"/>
      <c r="W752" s="35"/>
      <c r="X752" s="35"/>
      <c r="Y752" s="35"/>
      <c r="Z752" s="35"/>
      <c r="AA752" s="35"/>
      <c r="AB752" s="35"/>
      <c r="AC752" s="35"/>
      <c r="AD752" s="35"/>
      <c r="AE752" s="35"/>
      <c r="AR752" s="185" t="s">
        <v>240</v>
      </c>
      <c r="AT752" s="185" t="s">
        <v>132</v>
      </c>
      <c r="AU752" s="185" t="s">
        <v>84</v>
      </c>
      <c r="AY752" s="18" t="s">
        <v>130</v>
      </c>
      <c r="BE752" s="186">
        <f>IF(N752="základní",J752,0)</f>
        <v>0</v>
      </c>
      <c r="BF752" s="186">
        <f>IF(N752="snížená",J752,0)</f>
        <v>0</v>
      </c>
      <c r="BG752" s="186">
        <f>IF(N752="zákl. přenesená",J752,0)</f>
        <v>0</v>
      </c>
      <c r="BH752" s="186">
        <f>IF(N752="sníž. přenesená",J752,0)</f>
        <v>0</v>
      </c>
      <c r="BI752" s="186">
        <f>IF(N752="nulová",J752,0)</f>
        <v>0</v>
      </c>
      <c r="BJ752" s="18" t="s">
        <v>82</v>
      </c>
      <c r="BK752" s="186">
        <f>ROUND(I752*H752,2)</f>
        <v>0</v>
      </c>
      <c r="BL752" s="18" t="s">
        <v>240</v>
      </c>
      <c r="BM752" s="185" t="s">
        <v>979</v>
      </c>
    </row>
    <row r="753" spans="1:65" s="2" customFormat="1" ht="18">
      <c r="A753" s="35"/>
      <c r="B753" s="36"/>
      <c r="C753" s="37"/>
      <c r="D753" s="187" t="s">
        <v>138</v>
      </c>
      <c r="E753" s="37"/>
      <c r="F753" s="188" t="s">
        <v>980</v>
      </c>
      <c r="G753" s="37"/>
      <c r="H753" s="37"/>
      <c r="I753" s="189"/>
      <c r="J753" s="37"/>
      <c r="K753" s="37"/>
      <c r="L753" s="40"/>
      <c r="M753" s="190"/>
      <c r="N753" s="191"/>
      <c r="O753" s="65"/>
      <c r="P753" s="65"/>
      <c r="Q753" s="65"/>
      <c r="R753" s="65"/>
      <c r="S753" s="65"/>
      <c r="T753" s="66"/>
      <c r="U753" s="35"/>
      <c r="V753" s="35"/>
      <c r="W753" s="35"/>
      <c r="X753" s="35"/>
      <c r="Y753" s="35"/>
      <c r="Z753" s="35"/>
      <c r="AA753" s="35"/>
      <c r="AB753" s="35"/>
      <c r="AC753" s="35"/>
      <c r="AD753" s="35"/>
      <c r="AE753" s="35"/>
      <c r="AT753" s="18" t="s">
        <v>138</v>
      </c>
      <c r="AU753" s="18" t="s">
        <v>84</v>
      </c>
    </row>
    <row r="754" spans="1:65" s="2" customFormat="1" ht="10">
      <c r="A754" s="35"/>
      <c r="B754" s="36"/>
      <c r="C754" s="37"/>
      <c r="D754" s="192" t="s">
        <v>140</v>
      </c>
      <c r="E754" s="37"/>
      <c r="F754" s="193" t="s">
        <v>981</v>
      </c>
      <c r="G754" s="37"/>
      <c r="H754" s="37"/>
      <c r="I754" s="189"/>
      <c r="J754" s="37"/>
      <c r="K754" s="37"/>
      <c r="L754" s="40"/>
      <c r="M754" s="190"/>
      <c r="N754" s="191"/>
      <c r="O754" s="65"/>
      <c r="P754" s="65"/>
      <c r="Q754" s="65"/>
      <c r="R754" s="65"/>
      <c r="S754" s="65"/>
      <c r="T754" s="66"/>
      <c r="U754" s="35"/>
      <c r="V754" s="35"/>
      <c r="W754" s="35"/>
      <c r="X754" s="35"/>
      <c r="Y754" s="35"/>
      <c r="Z754" s="35"/>
      <c r="AA754" s="35"/>
      <c r="AB754" s="35"/>
      <c r="AC754" s="35"/>
      <c r="AD754" s="35"/>
      <c r="AE754" s="35"/>
      <c r="AT754" s="18" t="s">
        <v>140</v>
      </c>
      <c r="AU754" s="18" t="s">
        <v>84</v>
      </c>
    </row>
    <row r="755" spans="1:65" s="2" customFormat="1" ht="18">
      <c r="A755" s="35"/>
      <c r="B755" s="36"/>
      <c r="C755" s="37"/>
      <c r="D755" s="187" t="s">
        <v>512</v>
      </c>
      <c r="E755" s="37"/>
      <c r="F755" s="236" t="s">
        <v>982</v>
      </c>
      <c r="G755" s="37"/>
      <c r="H755" s="37"/>
      <c r="I755" s="189"/>
      <c r="J755" s="37"/>
      <c r="K755" s="37"/>
      <c r="L755" s="40"/>
      <c r="M755" s="190"/>
      <c r="N755" s="191"/>
      <c r="O755" s="65"/>
      <c r="P755" s="65"/>
      <c r="Q755" s="65"/>
      <c r="R755" s="65"/>
      <c r="S755" s="65"/>
      <c r="T755" s="66"/>
      <c r="U755" s="35"/>
      <c r="V755" s="35"/>
      <c r="W755" s="35"/>
      <c r="X755" s="35"/>
      <c r="Y755" s="35"/>
      <c r="Z755" s="35"/>
      <c r="AA755" s="35"/>
      <c r="AB755" s="35"/>
      <c r="AC755" s="35"/>
      <c r="AD755" s="35"/>
      <c r="AE755" s="35"/>
      <c r="AT755" s="18" t="s">
        <v>512</v>
      </c>
      <c r="AU755" s="18" t="s">
        <v>84</v>
      </c>
    </row>
    <row r="756" spans="1:65" s="14" customFormat="1" ht="10">
      <c r="B756" s="204"/>
      <c r="C756" s="205"/>
      <c r="D756" s="187" t="s">
        <v>142</v>
      </c>
      <c r="E756" s="206" t="s">
        <v>19</v>
      </c>
      <c r="F756" s="207" t="s">
        <v>968</v>
      </c>
      <c r="G756" s="205"/>
      <c r="H756" s="208">
        <v>15.701000000000001</v>
      </c>
      <c r="I756" s="209"/>
      <c r="J756" s="205"/>
      <c r="K756" s="205"/>
      <c r="L756" s="210"/>
      <c r="M756" s="211"/>
      <c r="N756" s="212"/>
      <c r="O756" s="212"/>
      <c r="P756" s="212"/>
      <c r="Q756" s="212"/>
      <c r="R756" s="212"/>
      <c r="S756" s="212"/>
      <c r="T756" s="213"/>
      <c r="AT756" s="214" t="s">
        <v>142</v>
      </c>
      <c r="AU756" s="214" t="s">
        <v>84</v>
      </c>
      <c r="AV756" s="14" t="s">
        <v>84</v>
      </c>
      <c r="AW756" s="14" t="s">
        <v>35</v>
      </c>
      <c r="AX756" s="14" t="s">
        <v>82</v>
      </c>
      <c r="AY756" s="214" t="s">
        <v>130</v>
      </c>
    </row>
    <row r="757" spans="1:65" s="2" customFormat="1" ht="24.15" customHeight="1">
      <c r="A757" s="35"/>
      <c r="B757" s="36"/>
      <c r="C757" s="174" t="s">
        <v>734</v>
      </c>
      <c r="D757" s="174" t="s">
        <v>132</v>
      </c>
      <c r="E757" s="175" t="s">
        <v>983</v>
      </c>
      <c r="F757" s="176" t="s">
        <v>984</v>
      </c>
      <c r="G757" s="177" t="s">
        <v>135</v>
      </c>
      <c r="H757" s="178">
        <v>6.28</v>
      </c>
      <c r="I757" s="179"/>
      <c r="J757" s="180">
        <f>ROUND(I757*H757,2)</f>
        <v>0</v>
      </c>
      <c r="K757" s="176" t="s">
        <v>136</v>
      </c>
      <c r="L757" s="40"/>
      <c r="M757" s="181" t="s">
        <v>19</v>
      </c>
      <c r="N757" s="182" t="s">
        <v>45</v>
      </c>
      <c r="O757" s="65"/>
      <c r="P757" s="183">
        <f>O757*H757</f>
        <v>0</v>
      </c>
      <c r="Q757" s="183">
        <v>0</v>
      </c>
      <c r="R757" s="183">
        <f>Q757*H757</f>
        <v>0</v>
      </c>
      <c r="S757" s="183">
        <v>0</v>
      </c>
      <c r="T757" s="184">
        <f>S757*H757</f>
        <v>0</v>
      </c>
      <c r="U757" s="35"/>
      <c r="V757" s="35"/>
      <c r="W757" s="35"/>
      <c r="X757" s="35"/>
      <c r="Y757" s="35"/>
      <c r="Z757" s="35"/>
      <c r="AA757" s="35"/>
      <c r="AB757" s="35"/>
      <c r="AC757" s="35"/>
      <c r="AD757" s="35"/>
      <c r="AE757" s="35"/>
      <c r="AR757" s="185" t="s">
        <v>240</v>
      </c>
      <c r="AT757" s="185" t="s">
        <v>132</v>
      </c>
      <c r="AU757" s="185" t="s">
        <v>84</v>
      </c>
      <c r="AY757" s="18" t="s">
        <v>130</v>
      </c>
      <c r="BE757" s="186">
        <f>IF(N757="základní",J757,0)</f>
        <v>0</v>
      </c>
      <c r="BF757" s="186">
        <f>IF(N757="snížená",J757,0)</f>
        <v>0</v>
      </c>
      <c r="BG757" s="186">
        <f>IF(N757="zákl. přenesená",J757,0)</f>
        <v>0</v>
      </c>
      <c r="BH757" s="186">
        <f>IF(N757="sníž. přenesená",J757,0)</f>
        <v>0</v>
      </c>
      <c r="BI757" s="186">
        <f>IF(N757="nulová",J757,0)</f>
        <v>0</v>
      </c>
      <c r="BJ757" s="18" t="s">
        <v>82</v>
      </c>
      <c r="BK757" s="186">
        <f>ROUND(I757*H757,2)</f>
        <v>0</v>
      </c>
      <c r="BL757" s="18" t="s">
        <v>240</v>
      </c>
      <c r="BM757" s="185" t="s">
        <v>985</v>
      </c>
    </row>
    <row r="758" spans="1:65" s="2" customFormat="1" ht="27">
      <c r="A758" s="35"/>
      <c r="B758" s="36"/>
      <c r="C758" s="37"/>
      <c r="D758" s="187" t="s">
        <v>138</v>
      </c>
      <c r="E758" s="37"/>
      <c r="F758" s="188" t="s">
        <v>986</v>
      </c>
      <c r="G758" s="37"/>
      <c r="H758" s="37"/>
      <c r="I758" s="189"/>
      <c r="J758" s="37"/>
      <c r="K758" s="37"/>
      <c r="L758" s="40"/>
      <c r="M758" s="190"/>
      <c r="N758" s="191"/>
      <c r="O758" s="65"/>
      <c r="P758" s="65"/>
      <c r="Q758" s="65"/>
      <c r="R758" s="65"/>
      <c r="S758" s="65"/>
      <c r="T758" s="66"/>
      <c r="U758" s="35"/>
      <c r="V758" s="35"/>
      <c r="W758" s="35"/>
      <c r="X758" s="35"/>
      <c r="Y758" s="35"/>
      <c r="Z758" s="35"/>
      <c r="AA758" s="35"/>
      <c r="AB758" s="35"/>
      <c r="AC758" s="35"/>
      <c r="AD758" s="35"/>
      <c r="AE758" s="35"/>
      <c r="AT758" s="18" t="s">
        <v>138</v>
      </c>
      <c r="AU758" s="18" t="s">
        <v>84</v>
      </c>
    </row>
    <row r="759" spans="1:65" s="2" customFormat="1" ht="10">
      <c r="A759" s="35"/>
      <c r="B759" s="36"/>
      <c r="C759" s="37"/>
      <c r="D759" s="192" t="s">
        <v>140</v>
      </c>
      <c r="E759" s="37"/>
      <c r="F759" s="193" t="s">
        <v>987</v>
      </c>
      <c r="G759" s="37"/>
      <c r="H759" s="37"/>
      <c r="I759" s="189"/>
      <c r="J759" s="37"/>
      <c r="K759" s="37"/>
      <c r="L759" s="40"/>
      <c r="M759" s="190"/>
      <c r="N759" s="191"/>
      <c r="O759" s="65"/>
      <c r="P759" s="65"/>
      <c r="Q759" s="65"/>
      <c r="R759" s="65"/>
      <c r="S759" s="65"/>
      <c r="T759" s="66"/>
      <c r="U759" s="35"/>
      <c r="V759" s="35"/>
      <c r="W759" s="35"/>
      <c r="X759" s="35"/>
      <c r="Y759" s="35"/>
      <c r="Z759" s="35"/>
      <c r="AA759" s="35"/>
      <c r="AB759" s="35"/>
      <c r="AC759" s="35"/>
      <c r="AD759" s="35"/>
      <c r="AE759" s="35"/>
      <c r="AT759" s="18" t="s">
        <v>140</v>
      </c>
      <c r="AU759" s="18" t="s">
        <v>84</v>
      </c>
    </row>
    <row r="760" spans="1:65" s="2" customFormat="1" ht="18">
      <c r="A760" s="35"/>
      <c r="B760" s="36"/>
      <c r="C760" s="37"/>
      <c r="D760" s="187" t="s">
        <v>512</v>
      </c>
      <c r="E760" s="37"/>
      <c r="F760" s="236" t="s">
        <v>988</v>
      </c>
      <c r="G760" s="37"/>
      <c r="H760" s="37"/>
      <c r="I760" s="189"/>
      <c r="J760" s="37"/>
      <c r="K760" s="37"/>
      <c r="L760" s="40"/>
      <c r="M760" s="190"/>
      <c r="N760" s="191"/>
      <c r="O760" s="65"/>
      <c r="P760" s="65"/>
      <c r="Q760" s="65"/>
      <c r="R760" s="65"/>
      <c r="S760" s="65"/>
      <c r="T760" s="66"/>
      <c r="U760" s="35"/>
      <c r="V760" s="35"/>
      <c r="W760" s="35"/>
      <c r="X760" s="35"/>
      <c r="Y760" s="35"/>
      <c r="Z760" s="35"/>
      <c r="AA760" s="35"/>
      <c r="AB760" s="35"/>
      <c r="AC760" s="35"/>
      <c r="AD760" s="35"/>
      <c r="AE760" s="35"/>
      <c r="AT760" s="18" t="s">
        <v>512</v>
      </c>
      <c r="AU760" s="18" t="s">
        <v>84</v>
      </c>
    </row>
    <row r="761" spans="1:65" s="14" customFormat="1" ht="10">
      <c r="B761" s="204"/>
      <c r="C761" s="205"/>
      <c r="D761" s="187" t="s">
        <v>142</v>
      </c>
      <c r="E761" s="206" t="s">
        <v>19</v>
      </c>
      <c r="F761" s="207" t="s">
        <v>989</v>
      </c>
      <c r="G761" s="205"/>
      <c r="H761" s="208">
        <v>6.28</v>
      </c>
      <c r="I761" s="209"/>
      <c r="J761" s="205"/>
      <c r="K761" s="205"/>
      <c r="L761" s="210"/>
      <c r="M761" s="211"/>
      <c r="N761" s="212"/>
      <c r="O761" s="212"/>
      <c r="P761" s="212"/>
      <c r="Q761" s="212"/>
      <c r="R761" s="212"/>
      <c r="S761" s="212"/>
      <c r="T761" s="213"/>
      <c r="AT761" s="214" t="s">
        <v>142</v>
      </c>
      <c r="AU761" s="214" t="s">
        <v>84</v>
      </c>
      <c r="AV761" s="14" t="s">
        <v>84</v>
      </c>
      <c r="AW761" s="14" t="s">
        <v>35</v>
      </c>
      <c r="AX761" s="14" t="s">
        <v>82</v>
      </c>
      <c r="AY761" s="214" t="s">
        <v>130</v>
      </c>
    </row>
    <row r="762" spans="1:65" s="2" customFormat="1" ht="24.15" customHeight="1">
      <c r="A762" s="35"/>
      <c r="B762" s="36"/>
      <c r="C762" s="226" t="s">
        <v>990</v>
      </c>
      <c r="D762" s="226" t="s">
        <v>188</v>
      </c>
      <c r="E762" s="227" t="s">
        <v>991</v>
      </c>
      <c r="F762" s="228" t="s">
        <v>992</v>
      </c>
      <c r="G762" s="229" t="s">
        <v>341</v>
      </c>
      <c r="H762" s="230">
        <v>19.806000000000001</v>
      </c>
      <c r="I762" s="231"/>
      <c r="J762" s="232">
        <f>ROUND(I762*H762,2)</f>
        <v>0</v>
      </c>
      <c r="K762" s="228" t="s">
        <v>421</v>
      </c>
      <c r="L762" s="233"/>
      <c r="M762" s="234" t="s">
        <v>19</v>
      </c>
      <c r="N762" s="235" t="s">
        <v>45</v>
      </c>
      <c r="O762" s="65"/>
      <c r="P762" s="183">
        <f>O762*H762</f>
        <v>0</v>
      </c>
      <c r="Q762" s="183">
        <v>1E-3</v>
      </c>
      <c r="R762" s="183">
        <f>Q762*H762</f>
        <v>1.9806000000000001E-2</v>
      </c>
      <c r="S762" s="183">
        <v>0</v>
      </c>
      <c r="T762" s="184">
        <f>S762*H762</f>
        <v>0</v>
      </c>
      <c r="U762" s="35"/>
      <c r="V762" s="35"/>
      <c r="W762" s="35"/>
      <c r="X762" s="35"/>
      <c r="Y762" s="35"/>
      <c r="Z762" s="35"/>
      <c r="AA762" s="35"/>
      <c r="AB762" s="35"/>
      <c r="AC762" s="35"/>
      <c r="AD762" s="35"/>
      <c r="AE762" s="35"/>
      <c r="AR762" s="185" t="s">
        <v>303</v>
      </c>
      <c r="AT762" s="185" t="s">
        <v>188</v>
      </c>
      <c r="AU762" s="185" t="s">
        <v>84</v>
      </c>
      <c r="AY762" s="18" t="s">
        <v>130</v>
      </c>
      <c r="BE762" s="186">
        <f>IF(N762="základní",J762,0)</f>
        <v>0</v>
      </c>
      <c r="BF762" s="186">
        <f>IF(N762="snížená",J762,0)</f>
        <v>0</v>
      </c>
      <c r="BG762" s="186">
        <f>IF(N762="zákl. přenesená",J762,0)</f>
        <v>0</v>
      </c>
      <c r="BH762" s="186">
        <f>IF(N762="sníž. přenesená",J762,0)</f>
        <v>0</v>
      </c>
      <c r="BI762" s="186">
        <f>IF(N762="nulová",J762,0)</f>
        <v>0</v>
      </c>
      <c r="BJ762" s="18" t="s">
        <v>82</v>
      </c>
      <c r="BK762" s="186">
        <f>ROUND(I762*H762,2)</f>
        <v>0</v>
      </c>
      <c r="BL762" s="18" t="s">
        <v>240</v>
      </c>
      <c r="BM762" s="185" t="s">
        <v>993</v>
      </c>
    </row>
    <row r="763" spans="1:65" s="2" customFormat="1" ht="18">
      <c r="A763" s="35"/>
      <c r="B763" s="36"/>
      <c r="C763" s="37"/>
      <c r="D763" s="187" t="s">
        <v>138</v>
      </c>
      <c r="E763" s="37"/>
      <c r="F763" s="188" t="s">
        <v>992</v>
      </c>
      <c r="G763" s="37"/>
      <c r="H763" s="37"/>
      <c r="I763" s="189"/>
      <c r="J763" s="37"/>
      <c r="K763" s="37"/>
      <c r="L763" s="40"/>
      <c r="M763" s="190"/>
      <c r="N763" s="191"/>
      <c r="O763" s="65"/>
      <c r="P763" s="65"/>
      <c r="Q763" s="65"/>
      <c r="R763" s="65"/>
      <c r="S763" s="65"/>
      <c r="T763" s="66"/>
      <c r="U763" s="35"/>
      <c r="V763" s="35"/>
      <c r="W763" s="35"/>
      <c r="X763" s="35"/>
      <c r="Y763" s="35"/>
      <c r="Z763" s="35"/>
      <c r="AA763" s="35"/>
      <c r="AB763" s="35"/>
      <c r="AC763" s="35"/>
      <c r="AD763" s="35"/>
      <c r="AE763" s="35"/>
      <c r="AT763" s="18" t="s">
        <v>138</v>
      </c>
      <c r="AU763" s="18" t="s">
        <v>84</v>
      </c>
    </row>
    <row r="764" spans="1:65" s="14" customFormat="1" ht="10">
      <c r="B764" s="204"/>
      <c r="C764" s="205"/>
      <c r="D764" s="187" t="s">
        <v>142</v>
      </c>
      <c r="E764" s="206" t="s">
        <v>19</v>
      </c>
      <c r="F764" s="207" t="s">
        <v>994</v>
      </c>
      <c r="G764" s="205"/>
      <c r="H764" s="208">
        <v>19.806000000000001</v>
      </c>
      <c r="I764" s="209"/>
      <c r="J764" s="205"/>
      <c r="K764" s="205"/>
      <c r="L764" s="210"/>
      <c r="M764" s="211"/>
      <c r="N764" s="212"/>
      <c r="O764" s="212"/>
      <c r="P764" s="212"/>
      <c r="Q764" s="212"/>
      <c r="R764" s="212"/>
      <c r="S764" s="212"/>
      <c r="T764" s="213"/>
      <c r="AT764" s="214" t="s">
        <v>142</v>
      </c>
      <c r="AU764" s="214" t="s">
        <v>84</v>
      </c>
      <c r="AV764" s="14" t="s">
        <v>84</v>
      </c>
      <c r="AW764" s="14" t="s">
        <v>35</v>
      </c>
      <c r="AX764" s="14" t="s">
        <v>82</v>
      </c>
      <c r="AY764" s="214" t="s">
        <v>130</v>
      </c>
    </row>
    <row r="765" spans="1:65" s="2" customFormat="1" ht="24.15" customHeight="1">
      <c r="A765" s="35"/>
      <c r="B765" s="36"/>
      <c r="C765" s="174" t="s">
        <v>744</v>
      </c>
      <c r="D765" s="174" t="s">
        <v>132</v>
      </c>
      <c r="E765" s="175" t="s">
        <v>995</v>
      </c>
      <c r="F765" s="176" t="s">
        <v>996</v>
      </c>
      <c r="G765" s="177" t="s">
        <v>285</v>
      </c>
      <c r="H765" s="178">
        <v>1.01</v>
      </c>
      <c r="I765" s="179"/>
      <c r="J765" s="180">
        <f>ROUND(I765*H765,2)</f>
        <v>0</v>
      </c>
      <c r="K765" s="176" t="s">
        <v>136</v>
      </c>
      <c r="L765" s="40"/>
      <c r="M765" s="181" t="s">
        <v>19</v>
      </c>
      <c r="N765" s="182" t="s">
        <v>45</v>
      </c>
      <c r="O765" s="65"/>
      <c r="P765" s="183">
        <f>O765*H765</f>
        <v>0</v>
      </c>
      <c r="Q765" s="183">
        <v>0</v>
      </c>
      <c r="R765" s="183">
        <f>Q765*H765</f>
        <v>0</v>
      </c>
      <c r="S765" s="183">
        <v>0</v>
      </c>
      <c r="T765" s="184">
        <f>S765*H765</f>
        <v>0</v>
      </c>
      <c r="U765" s="35"/>
      <c r="V765" s="35"/>
      <c r="W765" s="35"/>
      <c r="X765" s="35"/>
      <c r="Y765" s="35"/>
      <c r="Z765" s="35"/>
      <c r="AA765" s="35"/>
      <c r="AB765" s="35"/>
      <c r="AC765" s="35"/>
      <c r="AD765" s="35"/>
      <c r="AE765" s="35"/>
      <c r="AR765" s="185" t="s">
        <v>240</v>
      </c>
      <c r="AT765" s="185" t="s">
        <v>132</v>
      </c>
      <c r="AU765" s="185" t="s">
        <v>84</v>
      </c>
      <c r="AY765" s="18" t="s">
        <v>130</v>
      </c>
      <c r="BE765" s="186">
        <f>IF(N765="základní",J765,0)</f>
        <v>0</v>
      </c>
      <c r="BF765" s="186">
        <f>IF(N765="snížená",J765,0)</f>
        <v>0</v>
      </c>
      <c r="BG765" s="186">
        <f>IF(N765="zákl. přenesená",J765,0)</f>
        <v>0</v>
      </c>
      <c r="BH765" s="186">
        <f>IF(N765="sníž. přenesená",J765,0)</f>
        <v>0</v>
      </c>
      <c r="BI765" s="186">
        <f>IF(N765="nulová",J765,0)</f>
        <v>0</v>
      </c>
      <c r="BJ765" s="18" t="s">
        <v>82</v>
      </c>
      <c r="BK765" s="186">
        <f>ROUND(I765*H765,2)</f>
        <v>0</v>
      </c>
      <c r="BL765" s="18" t="s">
        <v>240</v>
      </c>
      <c r="BM765" s="185" t="s">
        <v>997</v>
      </c>
    </row>
    <row r="766" spans="1:65" s="2" customFormat="1" ht="27">
      <c r="A766" s="35"/>
      <c r="B766" s="36"/>
      <c r="C766" s="37"/>
      <c r="D766" s="187" t="s">
        <v>138</v>
      </c>
      <c r="E766" s="37"/>
      <c r="F766" s="188" t="s">
        <v>998</v>
      </c>
      <c r="G766" s="37"/>
      <c r="H766" s="37"/>
      <c r="I766" s="189"/>
      <c r="J766" s="37"/>
      <c r="K766" s="37"/>
      <c r="L766" s="40"/>
      <c r="M766" s="190"/>
      <c r="N766" s="191"/>
      <c r="O766" s="65"/>
      <c r="P766" s="65"/>
      <c r="Q766" s="65"/>
      <c r="R766" s="65"/>
      <c r="S766" s="65"/>
      <c r="T766" s="66"/>
      <c r="U766" s="35"/>
      <c r="V766" s="35"/>
      <c r="W766" s="35"/>
      <c r="X766" s="35"/>
      <c r="Y766" s="35"/>
      <c r="Z766" s="35"/>
      <c r="AA766" s="35"/>
      <c r="AB766" s="35"/>
      <c r="AC766" s="35"/>
      <c r="AD766" s="35"/>
      <c r="AE766" s="35"/>
      <c r="AT766" s="18" t="s">
        <v>138</v>
      </c>
      <c r="AU766" s="18" t="s">
        <v>84</v>
      </c>
    </row>
    <row r="767" spans="1:65" s="2" customFormat="1" ht="10">
      <c r="A767" s="35"/>
      <c r="B767" s="36"/>
      <c r="C767" s="37"/>
      <c r="D767" s="192" t="s">
        <v>140</v>
      </c>
      <c r="E767" s="37"/>
      <c r="F767" s="193" t="s">
        <v>999</v>
      </c>
      <c r="G767" s="37"/>
      <c r="H767" s="37"/>
      <c r="I767" s="189"/>
      <c r="J767" s="37"/>
      <c r="K767" s="37"/>
      <c r="L767" s="40"/>
      <c r="M767" s="190"/>
      <c r="N767" s="191"/>
      <c r="O767" s="65"/>
      <c r="P767" s="65"/>
      <c r="Q767" s="65"/>
      <c r="R767" s="65"/>
      <c r="S767" s="65"/>
      <c r="T767" s="66"/>
      <c r="U767" s="35"/>
      <c r="V767" s="35"/>
      <c r="W767" s="35"/>
      <c r="X767" s="35"/>
      <c r="Y767" s="35"/>
      <c r="Z767" s="35"/>
      <c r="AA767" s="35"/>
      <c r="AB767" s="35"/>
      <c r="AC767" s="35"/>
      <c r="AD767" s="35"/>
      <c r="AE767" s="35"/>
      <c r="AT767" s="18" t="s">
        <v>140</v>
      </c>
      <c r="AU767" s="18" t="s">
        <v>84</v>
      </c>
    </row>
    <row r="768" spans="1:65" s="14" customFormat="1" ht="10">
      <c r="B768" s="204"/>
      <c r="C768" s="205"/>
      <c r="D768" s="187" t="s">
        <v>142</v>
      </c>
      <c r="E768" s="206" t="s">
        <v>19</v>
      </c>
      <c r="F768" s="207" t="s">
        <v>1000</v>
      </c>
      <c r="G768" s="205"/>
      <c r="H768" s="208">
        <v>1.01</v>
      </c>
      <c r="I768" s="209"/>
      <c r="J768" s="205"/>
      <c r="K768" s="205"/>
      <c r="L768" s="210"/>
      <c r="M768" s="237"/>
      <c r="N768" s="238"/>
      <c r="O768" s="238"/>
      <c r="P768" s="238"/>
      <c r="Q768" s="238"/>
      <c r="R768" s="238"/>
      <c r="S768" s="238"/>
      <c r="T768" s="239"/>
      <c r="AT768" s="214" t="s">
        <v>142</v>
      </c>
      <c r="AU768" s="214" t="s">
        <v>84</v>
      </c>
      <c r="AV768" s="14" t="s">
        <v>84</v>
      </c>
      <c r="AW768" s="14" t="s">
        <v>35</v>
      </c>
      <c r="AX768" s="14" t="s">
        <v>82</v>
      </c>
      <c r="AY768" s="214" t="s">
        <v>130</v>
      </c>
    </row>
    <row r="769" spans="1:31" s="2" customFormat="1" ht="7" customHeight="1">
      <c r="A769" s="35"/>
      <c r="B769" s="48"/>
      <c r="C769" s="49"/>
      <c r="D769" s="49"/>
      <c r="E769" s="49"/>
      <c r="F769" s="49"/>
      <c r="G769" s="49"/>
      <c r="H769" s="49"/>
      <c r="I769" s="49"/>
      <c r="J769" s="49"/>
      <c r="K769" s="49"/>
      <c r="L769" s="40"/>
      <c r="M769" s="35"/>
      <c r="O769" s="35"/>
      <c r="P769" s="35"/>
      <c r="Q769" s="35"/>
      <c r="R769" s="35"/>
      <c r="S769" s="35"/>
      <c r="T769" s="35"/>
      <c r="U769" s="35"/>
      <c r="V769" s="35"/>
      <c r="W769" s="35"/>
      <c r="X769" s="35"/>
      <c r="Y769" s="35"/>
      <c r="Z769" s="35"/>
      <c r="AA769" s="35"/>
      <c r="AB769" s="35"/>
      <c r="AC769" s="35"/>
      <c r="AD769" s="35"/>
      <c r="AE769" s="35"/>
    </row>
  </sheetData>
  <sheetProtection algorithmName="SHA-512" hashValue="4aKESwuDOSxkl6rM4ZG0NgmB50wkiN4v7XpbI27r9rr8eKqQ9hvr2TZ/BXbbbsdIBlQ57IyvsCS0r6cILYCmIg==" saltValue="IN8iLpZwbv2sRX0oEeyW8cxT5RoxQg+v6pp2QKfWyUa/N7Uc8z9Cvo+Ui2H/yWN4P/uJBkKXhc1R4qRHQuIttA==" spinCount="100000" sheet="1" objects="1" scenarios="1" formatColumns="0" formatRows="0" autoFilter="0"/>
  <autoFilter ref="C91:K768" xr:uid="{00000000-0009-0000-0000-000001000000}"/>
  <mergeCells count="9">
    <mergeCell ref="E50:H50"/>
    <mergeCell ref="E82:H82"/>
    <mergeCell ref="E84:H84"/>
    <mergeCell ref="L2:V2"/>
    <mergeCell ref="E7:H7"/>
    <mergeCell ref="E9:H9"/>
    <mergeCell ref="E18:H18"/>
    <mergeCell ref="E27:H27"/>
    <mergeCell ref="E48:H48"/>
  </mergeCells>
  <hyperlinks>
    <hyperlink ref="F97" r:id="rId1" xr:uid="{00000000-0004-0000-0100-000000000000}"/>
    <hyperlink ref="F103" r:id="rId2" xr:uid="{00000000-0004-0000-0100-000001000000}"/>
    <hyperlink ref="F108" r:id="rId3" xr:uid="{00000000-0004-0000-0100-000002000000}"/>
    <hyperlink ref="F114" r:id="rId4" xr:uid="{00000000-0004-0000-0100-000003000000}"/>
    <hyperlink ref="F120" r:id="rId5" xr:uid="{00000000-0004-0000-0100-000004000000}"/>
    <hyperlink ref="F126" r:id="rId6" xr:uid="{00000000-0004-0000-0100-000005000000}"/>
    <hyperlink ref="F132" r:id="rId7" xr:uid="{00000000-0004-0000-0100-000006000000}"/>
    <hyperlink ref="F139" r:id="rId8" xr:uid="{00000000-0004-0000-0100-000007000000}"/>
    <hyperlink ref="F145" r:id="rId9" xr:uid="{00000000-0004-0000-0100-000008000000}"/>
    <hyperlink ref="F150" r:id="rId10" xr:uid="{00000000-0004-0000-0100-000009000000}"/>
    <hyperlink ref="F155" r:id="rId11" xr:uid="{00000000-0004-0000-0100-00000A000000}"/>
    <hyperlink ref="F161" r:id="rId12" xr:uid="{00000000-0004-0000-0100-00000B000000}"/>
    <hyperlink ref="F168" r:id="rId13" xr:uid="{00000000-0004-0000-0100-00000C000000}"/>
    <hyperlink ref="F174" r:id="rId14" xr:uid="{00000000-0004-0000-0100-00000D000000}"/>
    <hyperlink ref="F180" r:id="rId15" xr:uid="{00000000-0004-0000-0100-00000E000000}"/>
    <hyperlink ref="F186" r:id="rId16" xr:uid="{00000000-0004-0000-0100-00000F000000}"/>
    <hyperlink ref="F194" r:id="rId17" xr:uid="{00000000-0004-0000-0100-000010000000}"/>
    <hyperlink ref="F200" r:id="rId18" xr:uid="{00000000-0004-0000-0100-000011000000}"/>
    <hyperlink ref="F206" r:id="rId19" xr:uid="{00000000-0004-0000-0100-000012000000}"/>
    <hyperlink ref="F211" r:id="rId20" xr:uid="{00000000-0004-0000-0100-000013000000}"/>
    <hyperlink ref="F216" r:id="rId21" xr:uid="{00000000-0004-0000-0100-000014000000}"/>
    <hyperlink ref="F236" r:id="rId22" xr:uid="{00000000-0004-0000-0100-000015000000}"/>
    <hyperlink ref="F246" r:id="rId23" xr:uid="{00000000-0004-0000-0100-000016000000}"/>
    <hyperlink ref="F255" r:id="rId24" xr:uid="{00000000-0004-0000-0100-000017000000}"/>
    <hyperlink ref="F265" r:id="rId25" xr:uid="{00000000-0004-0000-0100-000018000000}"/>
    <hyperlink ref="F271" r:id="rId26" xr:uid="{00000000-0004-0000-0100-000019000000}"/>
    <hyperlink ref="F277" r:id="rId27" xr:uid="{00000000-0004-0000-0100-00001A000000}"/>
    <hyperlink ref="F283" r:id="rId28" xr:uid="{00000000-0004-0000-0100-00001B000000}"/>
    <hyperlink ref="F288" r:id="rId29" xr:uid="{00000000-0004-0000-0100-00001C000000}"/>
    <hyperlink ref="F297" r:id="rId30" xr:uid="{00000000-0004-0000-0100-00001D000000}"/>
    <hyperlink ref="F302" r:id="rId31" xr:uid="{00000000-0004-0000-0100-00001E000000}"/>
    <hyperlink ref="F308" r:id="rId32" xr:uid="{00000000-0004-0000-0100-00001F000000}"/>
    <hyperlink ref="F314" r:id="rId33" xr:uid="{00000000-0004-0000-0100-000020000000}"/>
    <hyperlink ref="F321" r:id="rId34" xr:uid="{00000000-0004-0000-0100-000021000000}"/>
    <hyperlink ref="F329" r:id="rId35" xr:uid="{00000000-0004-0000-0100-000022000000}"/>
    <hyperlink ref="F336" r:id="rId36" xr:uid="{00000000-0004-0000-0100-000023000000}"/>
    <hyperlink ref="F339" r:id="rId37" xr:uid="{00000000-0004-0000-0100-000024000000}"/>
    <hyperlink ref="F343" r:id="rId38" xr:uid="{00000000-0004-0000-0100-000025000000}"/>
    <hyperlink ref="F353" r:id="rId39" xr:uid="{00000000-0004-0000-0100-000026000000}"/>
    <hyperlink ref="F358" r:id="rId40" xr:uid="{00000000-0004-0000-0100-000027000000}"/>
    <hyperlink ref="F361" r:id="rId41" xr:uid="{00000000-0004-0000-0100-000028000000}"/>
    <hyperlink ref="F368" r:id="rId42" xr:uid="{00000000-0004-0000-0100-000029000000}"/>
    <hyperlink ref="F375" r:id="rId43" xr:uid="{00000000-0004-0000-0100-00002A000000}"/>
    <hyperlink ref="F378" r:id="rId44" xr:uid="{00000000-0004-0000-0100-00002B000000}"/>
    <hyperlink ref="F384" r:id="rId45" xr:uid="{00000000-0004-0000-0100-00002C000000}"/>
    <hyperlink ref="F390" r:id="rId46" xr:uid="{00000000-0004-0000-0100-00002D000000}"/>
    <hyperlink ref="F397" r:id="rId47" xr:uid="{00000000-0004-0000-0100-00002E000000}"/>
    <hyperlink ref="F405" r:id="rId48" xr:uid="{00000000-0004-0000-0100-00002F000000}"/>
    <hyperlink ref="F411" r:id="rId49" xr:uid="{00000000-0004-0000-0100-000030000000}"/>
    <hyperlink ref="F418" r:id="rId50" xr:uid="{00000000-0004-0000-0100-000031000000}"/>
    <hyperlink ref="F426" r:id="rId51" xr:uid="{00000000-0004-0000-0100-000032000000}"/>
    <hyperlink ref="F432" r:id="rId52" xr:uid="{00000000-0004-0000-0100-000033000000}"/>
    <hyperlink ref="F439" r:id="rId53" xr:uid="{00000000-0004-0000-0100-000034000000}"/>
    <hyperlink ref="F446" r:id="rId54" xr:uid="{00000000-0004-0000-0100-000035000000}"/>
    <hyperlink ref="F454" r:id="rId55" xr:uid="{00000000-0004-0000-0100-000036000000}"/>
    <hyperlink ref="F459" r:id="rId56" xr:uid="{00000000-0004-0000-0100-000037000000}"/>
    <hyperlink ref="F465" r:id="rId57" xr:uid="{00000000-0004-0000-0100-000038000000}"/>
    <hyperlink ref="F473" r:id="rId58" xr:uid="{00000000-0004-0000-0100-000039000000}"/>
    <hyperlink ref="F479" r:id="rId59" xr:uid="{00000000-0004-0000-0100-00003A000000}"/>
    <hyperlink ref="F486" r:id="rId60" xr:uid="{00000000-0004-0000-0100-00003B000000}"/>
    <hyperlink ref="F493" r:id="rId61" xr:uid="{00000000-0004-0000-0100-00003C000000}"/>
    <hyperlink ref="F501" r:id="rId62" xr:uid="{00000000-0004-0000-0100-00003D000000}"/>
    <hyperlink ref="F514" r:id="rId63" xr:uid="{00000000-0004-0000-0100-00003E000000}"/>
    <hyperlink ref="F519" r:id="rId64" xr:uid="{00000000-0004-0000-0100-00003F000000}"/>
    <hyperlink ref="F552" r:id="rId65" xr:uid="{00000000-0004-0000-0100-000040000000}"/>
    <hyperlink ref="F564" r:id="rId66" xr:uid="{00000000-0004-0000-0100-000041000000}"/>
    <hyperlink ref="F572" r:id="rId67" xr:uid="{00000000-0004-0000-0100-000042000000}"/>
    <hyperlink ref="F579" r:id="rId68" xr:uid="{00000000-0004-0000-0100-000043000000}"/>
    <hyperlink ref="F585" r:id="rId69" xr:uid="{00000000-0004-0000-0100-000044000000}"/>
    <hyperlink ref="F590" r:id="rId70" xr:uid="{00000000-0004-0000-0100-000045000000}"/>
    <hyperlink ref="F595" r:id="rId71" xr:uid="{00000000-0004-0000-0100-000046000000}"/>
    <hyperlink ref="F600" r:id="rId72" xr:uid="{00000000-0004-0000-0100-000047000000}"/>
    <hyperlink ref="F612" r:id="rId73" xr:uid="{00000000-0004-0000-0100-000048000000}"/>
    <hyperlink ref="F615" r:id="rId74" xr:uid="{00000000-0004-0000-0100-000049000000}"/>
    <hyperlink ref="F621" r:id="rId75" xr:uid="{00000000-0004-0000-0100-00004A000000}"/>
    <hyperlink ref="F626" r:id="rId76" xr:uid="{00000000-0004-0000-0100-00004B000000}"/>
    <hyperlink ref="F631" r:id="rId77" xr:uid="{00000000-0004-0000-0100-00004C000000}"/>
    <hyperlink ref="F636" r:id="rId78" xr:uid="{00000000-0004-0000-0100-00004D000000}"/>
    <hyperlink ref="F645" r:id="rId79" xr:uid="{00000000-0004-0000-0100-00004E000000}"/>
    <hyperlink ref="F658" r:id="rId80" xr:uid="{00000000-0004-0000-0100-00004F000000}"/>
    <hyperlink ref="F669" r:id="rId81" xr:uid="{00000000-0004-0000-0100-000050000000}"/>
    <hyperlink ref="F684" r:id="rId82" xr:uid="{00000000-0004-0000-0100-000051000000}"/>
    <hyperlink ref="F691" r:id="rId83" xr:uid="{00000000-0004-0000-0100-000052000000}"/>
    <hyperlink ref="F707" r:id="rId84" xr:uid="{00000000-0004-0000-0100-000053000000}"/>
    <hyperlink ref="F725" r:id="rId85" xr:uid="{00000000-0004-0000-0100-000054000000}"/>
    <hyperlink ref="F729" r:id="rId86" xr:uid="{00000000-0004-0000-0100-000055000000}"/>
    <hyperlink ref="F744" r:id="rId87" xr:uid="{00000000-0004-0000-0100-000056000000}"/>
    <hyperlink ref="F749" r:id="rId88" xr:uid="{00000000-0004-0000-0100-000057000000}"/>
    <hyperlink ref="F754" r:id="rId89" xr:uid="{00000000-0004-0000-0100-000058000000}"/>
    <hyperlink ref="F759" r:id="rId90" xr:uid="{00000000-0004-0000-0100-000059000000}"/>
    <hyperlink ref="F767" r:id="rId91" xr:uid="{00000000-0004-0000-0100-00005A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31"/>
  <sheetViews>
    <sheetView showGridLines="0" workbookViewId="0"/>
  </sheetViews>
  <sheetFormatPr defaultRowHeight="13.5"/>
  <cols>
    <col min="1" max="1" width="8.33203125" style="1" customWidth="1"/>
    <col min="2" max="2" width="1.21875" style="1" customWidth="1"/>
    <col min="3" max="3" width="4.109375" style="1" customWidth="1"/>
    <col min="4" max="4" width="4.33203125" style="1" customWidth="1"/>
    <col min="5" max="5" width="17.109375" style="1" customWidth="1"/>
    <col min="6" max="6" width="50.77734375" style="1" customWidth="1"/>
    <col min="7" max="7" width="7.44140625" style="1" customWidth="1"/>
    <col min="8" max="8" width="14" style="1" customWidth="1"/>
    <col min="9" max="9" width="15.77734375" style="1" customWidth="1"/>
    <col min="10" max="11" width="22.3320312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c r="L2" s="369"/>
      <c r="M2" s="369"/>
      <c r="N2" s="369"/>
      <c r="O2" s="369"/>
      <c r="P2" s="369"/>
      <c r="Q2" s="369"/>
      <c r="R2" s="369"/>
      <c r="S2" s="369"/>
      <c r="T2" s="369"/>
      <c r="U2" s="369"/>
      <c r="V2" s="369"/>
      <c r="AT2" s="18" t="s">
        <v>88</v>
      </c>
    </row>
    <row r="3" spans="1:46" s="1" customFormat="1" ht="7" customHeight="1">
      <c r="B3" s="102"/>
      <c r="C3" s="103"/>
      <c r="D3" s="103"/>
      <c r="E3" s="103"/>
      <c r="F3" s="103"/>
      <c r="G3" s="103"/>
      <c r="H3" s="103"/>
      <c r="I3" s="103"/>
      <c r="J3" s="103"/>
      <c r="K3" s="103"/>
      <c r="L3" s="21"/>
      <c r="AT3" s="18" t="s">
        <v>84</v>
      </c>
    </row>
    <row r="4" spans="1:46" s="1" customFormat="1" ht="25" customHeight="1">
      <c r="B4" s="21"/>
      <c r="D4" s="104" t="s">
        <v>95</v>
      </c>
      <c r="L4" s="21"/>
      <c r="M4" s="105" t="s">
        <v>10</v>
      </c>
      <c r="AT4" s="18" t="s">
        <v>4</v>
      </c>
    </row>
    <row r="5" spans="1:46" s="1" customFormat="1" ht="7" customHeight="1">
      <c r="B5" s="21"/>
      <c r="L5" s="21"/>
    </row>
    <row r="6" spans="1:46" s="1" customFormat="1" ht="12" customHeight="1">
      <c r="B6" s="21"/>
      <c r="D6" s="106" t="s">
        <v>16</v>
      </c>
      <c r="L6" s="21"/>
    </row>
    <row r="7" spans="1:46" s="1" customFormat="1" ht="16.5" customHeight="1">
      <c r="B7" s="21"/>
      <c r="E7" s="370" t="str">
        <f>'Rekapitulace zakázky'!K6</f>
        <v>Oprava mostu v km 1,122 na trati Hanušovice - Mikulovice</v>
      </c>
      <c r="F7" s="371"/>
      <c r="G7" s="371"/>
      <c r="H7" s="371"/>
      <c r="L7" s="21"/>
    </row>
    <row r="8" spans="1:46" s="2" customFormat="1" ht="12" customHeight="1">
      <c r="A8" s="35"/>
      <c r="B8" s="40"/>
      <c r="C8" s="35"/>
      <c r="D8" s="106" t="s">
        <v>96</v>
      </c>
      <c r="E8" s="35"/>
      <c r="F8" s="35"/>
      <c r="G8" s="35"/>
      <c r="H8" s="35"/>
      <c r="I8" s="35"/>
      <c r="J8" s="35"/>
      <c r="K8" s="35"/>
      <c r="L8" s="107"/>
      <c r="S8" s="35"/>
      <c r="T8" s="35"/>
      <c r="U8" s="35"/>
      <c r="V8" s="35"/>
      <c r="W8" s="35"/>
      <c r="X8" s="35"/>
      <c r="Y8" s="35"/>
      <c r="Z8" s="35"/>
      <c r="AA8" s="35"/>
      <c r="AB8" s="35"/>
      <c r="AC8" s="35"/>
      <c r="AD8" s="35"/>
      <c r="AE8" s="35"/>
    </row>
    <row r="9" spans="1:46" s="2" customFormat="1" ht="16.5" customHeight="1">
      <c r="A9" s="35"/>
      <c r="B9" s="40"/>
      <c r="C9" s="35"/>
      <c r="D9" s="35"/>
      <c r="E9" s="372" t="s">
        <v>1001</v>
      </c>
      <c r="F9" s="373"/>
      <c r="G9" s="373"/>
      <c r="H9" s="373"/>
      <c r="I9" s="35"/>
      <c r="J9" s="35"/>
      <c r="K9" s="35"/>
      <c r="L9" s="107"/>
      <c r="S9" s="35"/>
      <c r="T9" s="35"/>
      <c r="U9" s="35"/>
      <c r="V9" s="35"/>
      <c r="W9" s="35"/>
      <c r="X9" s="35"/>
      <c r="Y9" s="35"/>
      <c r="Z9" s="35"/>
      <c r="AA9" s="35"/>
      <c r="AB9" s="35"/>
      <c r="AC9" s="35"/>
      <c r="AD9" s="35"/>
      <c r="AE9" s="35"/>
    </row>
    <row r="10" spans="1:46" s="2" customFormat="1" ht="10">
      <c r="A10" s="35"/>
      <c r="B10" s="40"/>
      <c r="C10" s="35"/>
      <c r="D10" s="35"/>
      <c r="E10" s="35"/>
      <c r="F10" s="35"/>
      <c r="G10" s="35"/>
      <c r="H10" s="35"/>
      <c r="I10" s="35"/>
      <c r="J10" s="35"/>
      <c r="K10" s="35"/>
      <c r="L10" s="107"/>
      <c r="S10" s="35"/>
      <c r="T10" s="35"/>
      <c r="U10" s="35"/>
      <c r="V10" s="35"/>
      <c r="W10" s="35"/>
      <c r="X10" s="35"/>
      <c r="Y10" s="35"/>
      <c r="Z10" s="35"/>
      <c r="AA10" s="35"/>
      <c r="AB10" s="35"/>
      <c r="AC10" s="35"/>
      <c r="AD10" s="35"/>
      <c r="AE10" s="35"/>
    </row>
    <row r="11" spans="1:46" s="2" customFormat="1" ht="12" customHeight="1">
      <c r="A11" s="35"/>
      <c r="B11" s="40"/>
      <c r="C11" s="35"/>
      <c r="D11" s="106" t="s">
        <v>18</v>
      </c>
      <c r="E11" s="35"/>
      <c r="F11" s="108" t="s">
        <v>19</v>
      </c>
      <c r="G11" s="35"/>
      <c r="H11" s="35"/>
      <c r="I11" s="106" t="s">
        <v>20</v>
      </c>
      <c r="J11" s="108" t="s">
        <v>19</v>
      </c>
      <c r="K11" s="35"/>
      <c r="L11" s="107"/>
      <c r="S11" s="35"/>
      <c r="T11" s="35"/>
      <c r="U11" s="35"/>
      <c r="V11" s="35"/>
      <c r="W11" s="35"/>
      <c r="X11" s="35"/>
      <c r="Y11" s="35"/>
      <c r="Z11" s="35"/>
      <c r="AA11" s="35"/>
      <c r="AB11" s="35"/>
      <c r="AC11" s="35"/>
      <c r="AD11" s="35"/>
      <c r="AE11" s="35"/>
    </row>
    <row r="12" spans="1:46" s="2" customFormat="1" ht="12" customHeight="1">
      <c r="A12" s="35"/>
      <c r="B12" s="40"/>
      <c r="C12" s="35"/>
      <c r="D12" s="106" t="s">
        <v>21</v>
      </c>
      <c r="E12" s="35"/>
      <c r="F12" s="108" t="s">
        <v>22</v>
      </c>
      <c r="G12" s="35"/>
      <c r="H12" s="35"/>
      <c r="I12" s="106" t="s">
        <v>23</v>
      </c>
      <c r="J12" s="109" t="str">
        <f>'Rekapitulace zakázky'!AN8</f>
        <v>3. 2. 2022</v>
      </c>
      <c r="K12" s="35"/>
      <c r="L12" s="107"/>
      <c r="S12" s="35"/>
      <c r="T12" s="35"/>
      <c r="U12" s="35"/>
      <c r="V12" s="35"/>
      <c r="W12" s="35"/>
      <c r="X12" s="35"/>
      <c r="Y12" s="35"/>
      <c r="Z12" s="35"/>
      <c r="AA12" s="35"/>
      <c r="AB12" s="35"/>
      <c r="AC12" s="35"/>
      <c r="AD12" s="35"/>
      <c r="AE12" s="35"/>
    </row>
    <row r="13" spans="1:46" s="2" customFormat="1" ht="10.75" customHeight="1">
      <c r="A13" s="35"/>
      <c r="B13" s="40"/>
      <c r="C13" s="35"/>
      <c r="D13" s="35"/>
      <c r="E13" s="35"/>
      <c r="F13" s="35"/>
      <c r="G13" s="35"/>
      <c r="H13" s="35"/>
      <c r="I13" s="35"/>
      <c r="J13" s="35"/>
      <c r="K13" s="35"/>
      <c r="L13" s="107"/>
      <c r="S13" s="35"/>
      <c r="T13" s="35"/>
      <c r="U13" s="35"/>
      <c r="V13" s="35"/>
      <c r="W13" s="35"/>
      <c r="X13" s="35"/>
      <c r="Y13" s="35"/>
      <c r="Z13" s="35"/>
      <c r="AA13" s="35"/>
      <c r="AB13" s="35"/>
      <c r="AC13" s="35"/>
      <c r="AD13" s="35"/>
      <c r="AE13" s="35"/>
    </row>
    <row r="14" spans="1:46" s="2" customFormat="1" ht="12" customHeight="1">
      <c r="A14" s="35"/>
      <c r="B14" s="40"/>
      <c r="C14" s="35"/>
      <c r="D14" s="106" t="s">
        <v>25</v>
      </c>
      <c r="E14" s="35"/>
      <c r="F14" s="35"/>
      <c r="G14" s="35"/>
      <c r="H14" s="35"/>
      <c r="I14" s="106" t="s">
        <v>26</v>
      </c>
      <c r="J14" s="108" t="s">
        <v>27</v>
      </c>
      <c r="K14" s="35"/>
      <c r="L14" s="107"/>
      <c r="S14" s="35"/>
      <c r="T14" s="35"/>
      <c r="U14" s="35"/>
      <c r="V14" s="35"/>
      <c r="W14" s="35"/>
      <c r="X14" s="35"/>
      <c r="Y14" s="35"/>
      <c r="Z14" s="35"/>
      <c r="AA14" s="35"/>
      <c r="AB14" s="35"/>
      <c r="AC14" s="35"/>
      <c r="AD14" s="35"/>
      <c r="AE14" s="35"/>
    </row>
    <row r="15" spans="1:46" s="2" customFormat="1" ht="18" customHeight="1">
      <c r="A15" s="35"/>
      <c r="B15" s="40"/>
      <c r="C15" s="35"/>
      <c r="D15" s="35"/>
      <c r="E15" s="108" t="s">
        <v>28</v>
      </c>
      <c r="F15" s="35"/>
      <c r="G15" s="35"/>
      <c r="H15" s="35"/>
      <c r="I15" s="106" t="s">
        <v>29</v>
      </c>
      <c r="J15" s="108" t="s">
        <v>30</v>
      </c>
      <c r="K15" s="35"/>
      <c r="L15" s="107"/>
      <c r="S15" s="35"/>
      <c r="T15" s="35"/>
      <c r="U15" s="35"/>
      <c r="V15" s="35"/>
      <c r="W15" s="35"/>
      <c r="X15" s="35"/>
      <c r="Y15" s="35"/>
      <c r="Z15" s="35"/>
      <c r="AA15" s="35"/>
      <c r="AB15" s="35"/>
      <c r="AC15" s="35"/>
      <c r="AD15" s="35"/>
      <c r="AE15" s="35"/>
    </row>
    <row r="16" spans="1:46" s="2" customFormat="1" ht="7" customHeight="1">
      <c r="A16" s="35"/>
      <c r="B16" s="40"/>
      <c r="C16" s="35"/>
      <c r="D16" s="35"/>
      <c r="E16" s="35"/>
      <c r="F16" s="35"/>
      <c r="G16" s="35"/>
      <c r="H16" s="35"/>
      <c r="I16" s="35"/>
      <c r="J16" s="35"/>
      <c r="K16" s="35"/>
      <c r="L16" s="107"/>
      <c r="S16" s="35"/>
      <c r="T16" s="35"/>
      <c r="U16" s="35"/>
      <c r="V16" s="35"/>
      <c r="W16" s="35"/>
      <c r="X16" s="35"/>
      <c r="Y16" s="35"/>
      <c r="Z16" s="35"/>
      <c r="AA16" s="35"/>
      <c r="AB16" s="35"/>
      <c r="AC16" s="35"/>
      <c r="AD16" s="35"/>
      <c r="AE16" s="35"/>
    </row>
    <row r="17" spans="1:31" s="2" customFormat="1" ht="12" customHeight="1">
      <c r="A17" s="35"/>
      <c r="B17" s="40"/>
      <c r="C17" s="35"/>
      <c r="D17" s="106" t="s">
        <v>31</v>
      </c>
      <c r="E17" s="35"/>
      <c r="F17" s="35"/>
      <c r="G17" s="35"/>
      <c r="H17" s="35"/>
      <c r="I17" s="106" t="s">
        <v>26</v>
      </c>
      <c r="J17" s="31" t="str">
        <f>'Rekapitulace zakázky'!AN13</f>
        <v>Vyplň údaj</v>
      </c>
      <c r="K17" s="35"/>
      <c r="L17" s="107"/>
      <c r="S17" s="35"/>
      <c r="T17" s="35"/>
      <c r="U17" s="35"/>
      <c r="V17" s="35"/>
      <c r="W17" s="35"/>
      <c r="X17" s="35"/>
      <c r="Y17" s="35"/>
      <c r="Z17" s="35"/>
      <c r="AA17" s="35"/>
      <c r="AB17" s="35"/>
      <c r="AC17" s="35"/>
      <c r="AD17" s="35"/>
      <c r="AE17" s="35"/>
    </row>
    <row r="18" spans="1:31" s="2" customFormat="1" ht="18" customHeight="1">
      <c r="A18" s="35"/>
      <c r="B18" s="40"/>
      <c r="C18" s="35"/>
      <c r="D18" s="35"/>
      <c r="E18" s="374" t="str">
        <f>'Rekapitulace zakázky'!E14</f>
        <v>Vyplň údaj</v>
      </c>
      <c r="F18" s="375"/>
      <c r="G18" s="375"/>
      <c r="H18" s="375"/>
      <c r="I18" s="106" t="s">
        <v>29</v>
      </c>
      <c r="J18" s="31" t="str">
        <f>'Rekapitulace zakázky'!AN14</f>
        <v>Vyplň údaj</v>
      </c>
      <c r="K18" s="35"/>
      <c r="L18" s="107"/>
      <c r="S18" s="35"/>
      <c r="T18" s="35"/>
      <c r="U18" s="35"/>
      <c r="V18" s="35"/>
      <c r="W18" s="35"/>
      <c r="X18" s="35"/>
      <c r="Y18" s="35"/>
      <c r="Z18" s="35"/>
      <c r="AA18" s="35"/>
      <c r="AB18" s="35"/>
      <c r="AC18" s="35"/>
      <c r="AD18" s="35"/>
      <c r="AE18" s="35"/>
    </row>
    <row r="19" spans="1:31" s="2" customFormat="1" ht="7" customHeight="1">
      <c r="A19" s="35"/>
      <c r="B19" s="40"/>
      <c r="C19" s="35"/>
      <c r="D19" s="35"/>
      <c r="E19" s="35"/>
      <c r="F19" s="35"/>
      <c r="G19" s="35"/>
      <c r="H19" s="35"/>
      <c r="I19" s="35"/>
      <c r="J19" s="35"/>
      <c r="K19" s="35"/>
      <c r="L19" s="107"/>
      <c r="S19" s="35"/>
      <c r="T19" s="35"/>
      <c r="U19" s="35"/>
      <c r="V19" s="35"/>
      <c r="W19" s="35"/>
      <c r="X19" s="35"/>
      <c r="Y19" s="35"/>
      <c r="Z19" s="35"/>
      <c r="AA19" s="35"/>
      <c r="AB19" s="35"/>
      <c r="AC19" s="35"/>
      <c r="AD19" s="35"/>
      <c r="AE19" s="35"/>
    </row>
    <row r="20" spans="1:31" s="2" customFormat="1" ht="12" customHeight="1">
      <c r="A20" s="35"/>
      <c r="B20" s="40"/>
      <c r="C20" s="35"/>
      <c r="D20" s="106" t="s">
        <v>33</v>
      </c>
      <c r="E20" s="35"/>
      <c r="F20" s="35"/>
      <c r="G20" s="35"/>
      <c r="H20" s="35"/>
      <c r="I20" s="106" t="s">
        <v>26</v>
      </c>
      <c r="J20" s="108" t="str">
        <f>IF('Rekapitulace zakázky'!AN16="","",'Rekapitulace zakázky'!AN16)</f>
        <v/>
      </c>
      <c r="K20" s="35"/>
      <c r="L20" s="107"/>
      <c r="S20" s="35"/>
      <c r="T20" s="35"/>
      <c r="U20" s="35"/>
      <c r="V20" s="35"/>
      <c r="W20" s="35"/>
      <c r="X20" s="35"/>
      <c r="Y20" s="35"/>
      <c r="Z20" s="35"/>
      <c r="AA20" s="35"/>
      <c r="AB20" s="35"/>
      <c r="AC20" s="35"/>
      <c r="AD20" s="35"/>
      <c r="AE20" s="35"/>
    </row>
    <row r="21" spans="1:31" s="2" customFormat="1" ht="18" customHeight="1">
      <c r="A21" s="35"/>
      <c r="B21" s="40"/>
      <c r="C21" s="35"/>
      <c r="D21" s="35"/>
      <c r="E21" s="108" t="str">
        <f>IF('Rekapitulace zakázky'!E17="","",'Rekapitulace zakázky'!E17)</f>
        <v xml:space="preserve"> </v>
      </c>
      <c r="F21" s="35"/>
      <c r="G21" s="35"/>
      <c r="H21" s="35"/>
      <c r="I21" s="106" t="s">
        <v>29</v>
      </c>
      <c r="J21" s="108" t="str">
        <f>IF('Rekapitulace zakázky'!AN17="","",'Rekapitulace zakázky'!AN17)</f>
        <v/>
      </c>
      <c r="K21" s="35"/>
      <c r="L21" s="107"/>
      <c r="S21" s="35"/>
      <c r="T21" s="35"/>
      <c r="U21" s="35"/>
      <c r="V21" s="35"/>
      <c r="W21" s="35"/>
      <c r="X21" s="35"/>
      <c r="Y21" s="35"/>
      <c r="Z21" s="35"/>
      <c r="AA21" s="35"/>
      <c r="AB21" s="35"/>
      <c r="AC21" s="35"/>
      <c r="AD21" s="35"/>
      <c r="AE21" s="35"/>
    </row>
    <row r="22" spans="1:31" s="2" customFormat="1" ht="7" customHeight="1">
      <c r="A22" s="35"/>
      <c r="B22" s="40"/>
      <c r="C22" s="35"/>
      <c r="D22" s="35"/>
      <c r="E22" s="35"/>
      <c r="F22" s="35"/>
      <c r="G22" s="35"/>
      <c r="H22" s="35"/>
      <c r="I22" s="35"/>
      <c r="J22" s="35"/>
      <c r="K22" s="35"/>
      <c r="L22" s="107"/>
      <c r="S22" s="35"/>
      <c r="T22" s="35"/>
      <c r="U22" s="35"/>
      <c r="V22" s="35"/>
      <c r="W22" s="35"/>
      <c r="X22" s="35"/>
      <c r="Y22" s="35"/>
      <c r="Z22" s="35"/>
      <c r="AA22" s="35"/>
      <c r="AB22" s="35"/>
      <c r="AC22" s="35"/>
      <c r="AD22" s="35"/>
      <c r="AE22" s="35"/>
    </row>
    <row r="23" spans="1:31" s="2" customFormat="1" ht="12" customHeight="1">
      <c r="A23" s="35"/>
      <c r="B23" s="40"/>
      <c r="C23" s="35"/>
      <c r="D23" s="106" t="s">
        <v>36</v>
      </c>
      <c r="E23" s="35"/>
      <c r="F23" s="35"/>
      <c r="G23" s="35"/>
      <c r="H23" s="35"/>
      <c r="I23" s="106" t="s">
        <v>26</v>
      </c>
      <c r="J23" s="108" t="s">
        <v>19</v>
      </c>
      <c r="K23" s="35"/>
      <c r="L23" s="107"/>
      <c r="S23" s="35"/>
      <c r="T23" s="35"/>
      <c r="U23" s="35"/>
      <c r="V23" s="35"/>
      <c r="W23" s="35"/>
      <c r="X23" s="35"/>
      <c r="Y23" s="35"/>
      <c r="Z23" s="35"/>
      <c r="AA23" s="35"/>
      <c r="AB23" s="35"/>
      <c r="AC23" s="35"/>
      <c r="AD23" s="35"/>
      <c r="AE23" s="35"/>
    </row>
    <row r="24" spans="1:31" s="2" customFormat="1" ht="18" customHeight="1">
      <c r="A24" s="35"/>
      <c r="B24" s="40"/>
      <c r="C24" s="35"/>
      <c r="D24" s="35"/>
      <c r="E24" s="108" t="s">
        <v>37</v>
      </c>
      <c r="F24" s="35"/>
      <c r="G24" s="35"/>
      <c r="H24" s="35"/>
      <c r="I24" s="106" t="s">
        <v>29</v>
      </c>
      <c r="J24" s="108" t="s">
        <v>19</v>
      </c>
      <c r="K24" s="35"/>
      <c r="L24" s="107"/>
      <c r="S24" s="35"/>
      <c r="T24" s="35"/>
      <c r="U24" s="35"/>
      <c r="V24" s="35"/>
      <c r="W24" s="35"/>
      <c r="X24" s="35"/>
      <c r="Y24" s="35"/>
      <c r="Z24" s="35"/>
      <c r="AA24" s="35"/>
      <c r="AB24" s="35"/>
      <c r="AC24" s="35"/>
      <c r="AD24" s="35"/>
      <c r="AE24" s="35"/>
    </row>
    <row r="25" spans="1:31" s="2" customFormat="1" ht="7" customHeight="1">
      <c r="A25" s="35"/>
      <c r="B25" s="40"/>
      <c r="C25" s="35"/>
      <c r="D25" s="35"/>
      <c r="E25" s="35"/>
      <c r="F25" s="35"/>
      <c r="G25" s="35"/>
      <c r="H25" s="35"/>
      <c r="I25" s="35"/>
      <c r="J25" s="35"/>
      <c r="K25" s="35"/>
      <c r="L25" s="107"/>
      <c r="S25" s="35"/>
      <c r="T25" s="35"/>
      <c r="U25" s="35"/>
      <c r="V25" s="35"/>
      <c r="W25" s="35"/>
      <c r="X25" s="35"/>
      <c r="Y25" s="35"/>
      <c r="Z25" s="35"/>
      <c r="AA25" s="35"/>
      <c r="AB25" s="35"/>
      <c r="AC25" s="35"/>
      <c r="AD25" s="35"/>
      <c r="AE25" s="35"/>
    </row>
    <row r="26" spans="1:31" s="2" customFormat="1" ht="12" customHeight="1">
      <c r="A26" s="35"/>
      <c r="B26" s="40"/>
      <c r="C26" s="35"/>
      <c r="D26" s="106" t="s">
        <v>38</v>
      </c>
      <c r="E26" s="35"/>
      <c r="F26" s="35"/>
      <c r="G26" s="35"/>
      <c r="H26" s="35"/>
      <c r="I26" s="35"/>
      <c r="J26" s="35"/>
      <c r="K26" s="35"/>
      <c r="L26" s="107"/>
      <c r="S26" s="35"/>
      <c r="T26" s="35"/>
      <c r="U26" s="35"/>
      <c r="V26" s="35"/>
      <c r="W26" s="35"/>
      <c r="X26" s="35"/>
      <c r="Y26" s="35"/>
      <c r="Z26" s="35"/>
      <c r="AA26" s="35"/>
      <c r="AB26" s="35"/>
      <c r="AC26" s="35"/>
      <c r="AD26" s="35"/>
      <c r="AE26" s="35"/>
    </row>
    <row r="27" spans="1:31" s="8" customFormat="1" ht="16.5" customHeight="1">
      <c r="A27" s="110"/>
      <c r="B27" s="111"/>
      <c r="C27" s="110"/>
      <c r="D27" s="110"/>
      <c r="E27" s="376" t="s">
        <v>19</v>
      </c>
      <c r="F27" s="376"/>
      <c r="G27" s="376"/>
      <c r="H27" s="376"/>
      <c r="I27" s="110"/>
      <c r="J27" s="110"/>
      <c r="K27" s="110"/>
      <c r="L27" s="112"/>
      <c r="S27" s="110"/>
      <c r="T27" s="110"/>
      <c r="U27" s="110"/>
      <c r="V27" s="110"/>
      <c r="W27" s="110"/>
      <c r="X27" s="110"/>
      <c r="Y27" s="110"/>
      <c r="Z27" s="110"/>
      <c r="AA27" s="110"/>
      <c r="AB27" s="110"/>
      <c r="AC27" s="110"/>
      <c r="AD27" s="110"/>
      <c r="AE27" s="110"/>
    </row>
    <row r="28" spans="1:31" s="2" customFormat="1" ht="7" customHeight="1">
      <c r="A28" s="35"/>
      <c r="B28" s="40"/>
      <c r="C28" s="35"/>
      <c r="D28" s="35"/>
      <c r="E28" s="35"/>
      <c r="F28" s="35"/>
      <c r="G28" s="35"/>
      <c r="H28" s="35"/>
      <c r="I28" s="35"/>
      <c r="J28" s="35"/>
      <c r="K28" s="35"/>
      <c r="L28" s="107"/>
      <c r="S28" s="35"/>
      <c r="T28" s="35"/>
      <c r="U28" s="35"/>
      <c r="V28" s="35"/>
      <c r="W28" s="35"/>
      <c r="X28" s="35"/>
      <c r="Y28" s="35"/>
      <c r="Z28" s="35"/>
      <c r="AA28" s="35"/>
      <c r="AB28" s="35"/>
      <c r="AC28" s="35"/>
      <c r="AD28" s="35"/>
      <c r="AE28" s="35"/>
    </row>
    <row r="29" spans="1:31" s="2" customFormat="1" ht="7" customHeight="1">
      <c r="A29" s="35"/>
      <c r="B29" s="40"/>
      <c r="C29" s="35"/>
      <c r="D29" s="113"/>
      <c r="E29" s="113"/>
      <c r="F29" s="113"/>
      <c r="G29" s="113"/>
      <c r="H29" s="113"/>
      <c r="I29" s="113"/>
      <c r="J29" s="113"/>
      <c r="K29" s="113"/>
      <c r="L29" s="107"/>
      <c r="S29" s="35"/>
      <c r="T29" s="35"/>
      <c r="U29" s="35"/>
      <c r="V29" s="35"/>
      <c r="W29" s="35"/>
      <c r="X29" s="35"/>
      <c r="Y29" s="35"/>
      <c r="Z29" s="35"/>
      <c r="AA29" s="35"/>
      <c r="AB29" s="35"/>
      <c r="AC29" s="35"/>
      <c r="AD29" s="35"/>
      <c r="AE29" s="35"/>
    </row>
    <row r="30" spans="1:31" s="2" customFormat="1" ht="25.4" customHeight="1">
      <c r="A30" s="35"/>
      <c r="B30" s="40"/>
      <c r="C30" s="35"/>
      <c r="D30" s="114" t="s">
        <v>40</v>
      </c>
      <c r="E30" s="35"/>
      <c r="F30" s="35"/>
      <c r="G30" s="35"/>
      <c r="H30" s="35"/>
      <c r="I30" s="35"/>
      <c r="J30" s="115">
        <f>ROUND(J80, 2)</f>
        <v>0</v>
      </c>
      <c r="K30" s="35"/>
      <c r="L30" s="107"/>
      <c r="S30" s="35"/>
      <c r="T30" s="35"/>
      <c r="U30" s="35"/>
      <c r="V30" s="35"/>
      <c r="W30" s="35"/>
      <c r="X30" s="35"/>
      <c r="Y30" s="35"/>
      <c r="Z30" s="35"/>
      <c r="AA30" s="35"/>
      <c r="AB30" s="35"/>
      <c r="AC30" s="35"/>
      <c r="AD30" s="35"/>
      <c r="AE30" s="35"/>
    </row>
    <row r="31" spans="1:31" s="2" customFormat="1" ht="7" customHeight="1">
      <c r="A31" s="35"/>
      <c r="B31" s="40"/>
      <c r="C31" s="35"/>
      <c r="D31" s="113"/>
      <c r="E31" s="113"/>
      <c r="F31" s="113"/>
      <c r="G31" s="113"/>
      <c r="H31" s="113"/>
      <c r="I31" s="113"/>
      <c r="J31" s="113"/>
      <c r="K31" s="113"/>
      <c r="L31" s="107"/>
      <c r="S31" s="35"/>
      <c r="T31" s="35"/>
      <c r="U31" s="35"/>
      <c r="V31" s="35"/>
      <c r="W31" s="35"/>
      <c r="X31" s="35"/>
      <c r="Y31" s="35"/>
      <c r="Z31" s="35"/>
      <c r="AA31" s="35"/>
      <c r="AB31" s="35"/>
      <c r="AC31" s="35"/>
      <c r="AD31" s="35"/>
      <c r="AE31" s="35"/>
    </row>
    <row r="32" spans="1:31" s="2" customFormat="1" ht="14.4" customHeight="1">
      <c r="A32" s="35"/>
      <c r="B32" s="40"/>
      <c r="C32" s="35"/>
      <c r="D32" s="35"/>
      <c r="E32" s="35"/>
      <c r="F32" s="116" t="s">
        <v>42</v>
      </c>
      <c r="G32" s="35"/>
      <c r="H32" s="35"/>
      <c r="I32" s="116" t="s">
        <v>41</v>
      </c>
      <c r="J32" s="116" t="s">
        <v>43</v>
      </c>
      <c r="K32" s="35"/>
      <c r="L32" s="107"/>
      <c r="S32" s="35"/>
      <c r="T32" s="35"/>
      <c r="U32" s="35"/>
      <c r="V32" s="35"/>
      <c r="W32" s="35"/>
      <c r="X32" s="35"/>
      <c r="Y32" s="35"/>
      <c r="Z32" s="35"/>
      <c r="AA32" s="35"/>
      <c r="AB32" s="35"/>
      <c r="AC32" s="35"/>
      <c r="AD32" s="35"/>
      <c r="AE32" s="35"/>
    </row>
    <row r="33" spans="1:31" s="2" customFormat="1" ht="14.4" customHeight="1">
      <c r="A33" s="35"/>
      <c r="B33" s="40"/>
      <c r="C33" s="35"/>
      <c r="D33" s="117" t="s">
        <v>44</v>
      </c>
      <c r="E33" s="106" t="s">
        <v>45</v>
      </c>
      <c r="F33" s="118">
        <f>ROUND((SUM(BE80:BE130)),  2)</f>
        <v>0</v>
      </c>
      <c r="G33" s="35"/>
      <c r="H33" s="35"/>
      <c r="I33" s="119">
        <v>0.21</v>
      </c>
      <c r="J33" s="118">
        <f>ROUND(((SUM(BE80:BE130))*I33),  2)</f>
        <v>0</v>
      </c>
      <c r="K33" s="35"/>
      <c r="L33" s="107"/>
      <c r="S33" s="35"/>
      <c r="T33" s="35"/>
      <c r="U33" s="35"/>
      <c r="V33" s="35"/>
      <c r="W33" s="35"/>
      <c r="X33" s="35"/>
      <c r="Y33" s="35"/>
      <c r="Z33" s="35"/>
      <c r="AA33" s="35"/>
      <c r="AB33" s="35"/>
      <c r="AC33" s="35"/>
      <c r="AD33" s="35"/>
      <c r="AE33" s="35"/>
    </row>
    <row r="34" spans="1:31" s="2" customFormat="1" ht="14.4" customHeight="1">
      <c r="A34" s="35"/>
      <c r="B34" s="40"/>
      <c r="C34" s="35"/>
      <c r="D34" s="35"/>
      <c r="E34" s="106" t="s">
        <v>46</v>
      </c>
      <c r="F34" s="118">
        <f>ROUND((SUM(BF80:BF130)),  2)</f>
        <v>0</v>
      </c>
      <c r="G34" s="35"/>
      <c r="H34" s="35"/>
      <c r="I34" s="119">
        <v>0.15</v>
      </c>
      <c r="J34" s="118">
        <f>ROUND(((SUM(BF80:BF130))*I34),  2)</f>
        <v>0</v>
      </c>
      <c r="K34" s="35"/>
      <c r="L34" s="107"/>
      <c r="S34" s="35"/>
      <c r="T34" s="35"/>
      <c r="U34" s="35"/>
      <c r="V34" s="35"/>
      <c r="W34" s="35"/>
      <c r="X34" s="35"/>
      <c r="Y34" s="35"/>
      <c r="Z34" s="35"/>
      <c r="AA34" s="35"/>
      <c r="AB34" s="35"/>
      <c r="AC34" s="35"/>
      <c r="AD34" s="35"/>
      <c r="AE34" s="35"/>
    </row>
    <row r="35" spans="1:31" s="2" customFormat="1" ht="14.4" hidden="1" customHeight="1">
      <c r="A35" s="35"/>
      <c r="B35" s="40"/>
      <c r="C35" s="35"/>
      <c r="D35" s="35"/>
      <c r="E35" s="106" t="s">
        <v>47</v>
      </c>
      <c r="F35" s="118">
        <f>ROUND((SUM(BG80:BG130)),  2)</f>
        <v>0</v>
      </c>
      <c r="G35" s="35"/>
      <c r="H35" s="35"/>
      <c r="I35" s="119">
        <v>0.21</v>
      </c>
      <c r="J35" s="118">
        <f>0</f>
        <v>0</v>
      </c>
      <c r="K35" s="35"/>
      <c r="L35" s="107"/>
      <c r="S35" s="35"/>
      <c r="T35" s="35"/>
      <c r="U35" s="35"/>
      <c r="V35" s="35"/>
      <c r="W35" s="35"/>
      <c r="X35" s="35"/>
      <c r="Y35" s="35"/>
      <c r="Z35" s="35"/>
      <c r="AA35" s="35"/>
      <c r="AB35" s="35"/>
      <c r="AC35" s="35"/>
      <c r="AD35" s="35"/>
      <c r="AE35" s="35"/>
    </row>
    <row r="36" spans="1:31" s="2" customFormat="1" ht="14.4" hidden="1" customHeight="1">
      <c r="A36" s="35"/>
      <c r="B36" s="40"/>
      <c r="C36" s="35"/>
      <c r="D36" s="35"/>
      <c r="E36" s="106" t="s">
        <v>48</v>
      </c>
      <c r="F36" s="118">
        <f>ROUND((SUM(BH80:BH130)),  2)</f>
        <v>0</v>
      </c>
      <c r="G36" s="35"/>
      <c r="H36" s="35"/>
      <c r="I36" s="119">
        <v>0.15</v>
      </c>
      <c r="J36" s="118">
        <f>0</f>
        <v>0</v>
      </c>
      <c r="K36" s="35"/>
      <c r="L36" s="107"/>
      <c r="S36" s="35"/>
      <c r="T36" s="35"/>
      <c r="U36" s="35"/>
      <c r="V36" s="35"/>
      <c r="W36" s="35"/>
      <c r="X36" s="35"/>
      <c r="Y36" s="35"/>
      <c r="Z36" s="35"/>
      <c r="AA36" s="35"/>
      <c r="AB36" s="35"/>
      <c r="AC36" s="35"/>
      <c r="AD36" s="35"/>
      <c r="AE36" s="35"/>
    </row>
    <row r="37" spans="1:31" s="2" customFormat="1" ht="14.4" hidden="1" customHeight="1">
      <c r="A37" s="35"/>
      <c r="B37" s="40"/>
      <c r="C37" s="35"/>
      <c r="D37" s="35"/>
      <c r="E37" s="106" t="s">
        <v>49</v>
      </c>
      <c r="F37" s="118">
        <f>ROUND((SUM(BI80:BI130)),  2)</f>
        <v>0</v>
      </c>
      <c r="G37" s="35"/>
      <c r="H37" s="35"/>
      <c r="I37" s="119">
        <v>0</v>
      </c>
      <c r="J37" s="118">
        <f>0</f>
        <v>0</v>
      </c>
      <c r="K37" s="35"/>
      <c r="L37" s="107"/>
      <c r="S37" s="35"/>
      <c r="T37" s="35"/>
      <c r="U37" s="35"/>
      <c r="V37" s="35"/>
      <c r="W37" s="35"/>
      <c r="X37" s="35"/>
      <c r="Y37" s="35"/>
      <c r="Z37" s="35"/>
      <c r="AA37" s="35"/>
      <c r="AB37" s="35"/>
      <c r="AC37" s="35"/>
      <c r="AD37" s="35"/>
      <c r="AE37" s="35"/>
    </row>
    <row r="38" spans="1:31" s="2" customFormat="1" ht="7" customHeight="1">
      <c r="A38" s="35"/>
      <c r="B38" s="40"/>
      <c r="C38" s="35"/>
      <c r="D38" s="35"/>
      <c r="E38" s="35"/>
      <c r="F38" s="35"/>
      <c r="G38" s="35"/>
      <c r="H38" s="35"/>
      <c r="I38" s="35"/>
      <c r="J38" s="35"/>
      <c r="K38" s="35"/>
      <c r="L38" s="107"/>
      <c r="S38" s="35"/>
      <c r="T38" s="35"/>
      <c r="U38" s="35"/>
      <c r="V38" s="35"/>
      <c r="W38" s="35"/>
      <c r="X38" s="35"/>
      <c r="Y38" s="35"/>
      <c r="Z38" s="35"/>
      <c r="AA38" s="35"/>
      <c r="AB38" s="35"/>
      <c r="AC38" s="35"/>
      <c r="AD38" s="35"/>
      <c r="AE38" s="35"/>
    </row>
    <row r="39" spans="1:31" s="2" customFormat="1" ht="25.4" customHeight="1">
      <c r="A39" s="35"/>
      <c r="B39" s="40"/>
      <c r="C39" s="120"/>
      <c r="D39" s="121" t="s">
        <v>50</v>
      </c>
      <c r="E39" s="122"/>
      <c r="F39" s="122"/>
      <c r="G39" s="123" t="s">
        <v>51</v>
      </c>
      <c r="H39" s="124" t="s">
        <v>52</v>
      </c>
      <c r="I39" s="122"/>
      <c r="J39" s="125">
        <f>SUM(J30:J37)</f>
        <v>0</v>
      </c>
      <c r="K39" s="126"/>
      <c r="L39" s="107"/>
      <c r="S39" s="35"/>
      <c r="T39" s="35"/>
      <c r="U39" s="35"/>
      <c r="V39" s="35"/>
      <c r="W39" s="35"/>
      <c r="X39" s="35"/>
      <c r="Y39" s="35"/>
      <c r="Z39" s="35"/>
      <c r="AA39" s="35"/>
      <c r="AB39" s="35"/>
      <c r="AC39" s="35"/>
      <c r="AD39" s="35"/>
      <c r="AE39" s="35"/>
    </row>
    <row r="40" spans="1:31" s="2" customFormat="1" ht="14.4" customHeight="1">
      <c r="A40" s="35"/>
      <c r="B40" s="127"/>
      <c r="C40" s="128"/>
      <c r="D40" s="128"/>
      <c r="E40" s="128"/>
      <c r="F40" s="128"/>
      <c r="G40" s="128"/>
      <c r="H40" s="128"/>
      <c r="I40" s="128"/>
      <c r="J40" s="128"/>
      <c r="K40" s="128"/>
      <c r="L40" s="107"/>
      <c r="S40" s="35"/>
      <c r="T40" s="35"/>
      <c r="U40" s="35"/>
      <c r="V40" s="35"/>
      <c r="W40" s="35"/>
      <c r="X40" s="35"/>
      <c r="Y40" s="35"/>
      <c r="Z40" s="35"/>
      <c r="AA40" s="35"/>
      <c r="AB40" s="35"/>
      <c r="AC40" s="35"/>
      <c r="AD40" s="35"/>
      <c r="AE40" s="35"/>
    </row>
    <row r="44" spans="1:31" s="2" customFormat="1" ht="7" customHeight="1">
      <c r="A44" s="35"/>
      <c r="B44" s="129"/>
      <c r="C44" s="130"/>
      <c r="D44" s="130"/>
      <c r="E44" s="130"/>
      <c r="F44" s="130"/>
      <c r="G44" s="130"/>
      <c r="H44" s="130"/>
      <c r="I44" s="130"/>
      <c r="J44" s="130"/>
      <c r="K44" s="130"/>
      <c r="L44" s="107"/>
      <c r="S44" s="35"/>
      <c r="T44" s="35"/>
      <c r="U44" s="35"/>
      <c r="V44" s="35"/>
      <c r="W44" s="35"/>
      <c r="X44" s="35"/>
      <c r="Y44" s="35"/>
      <c r="Z44" s="35"/>
      <c r="AA44" s="35"/>
      <c r="AB44" s="35"/>
      <c r="AC44" s="35"/>
      <c r="AD44" s="35"/>
      <c r="AE44" s="35"/>
    </row>
    <row r="45" spans="1:31" s="2" customFormat="1" ht="25" customHeight="1">
      <c r="A45" s="35"/>
      <c r="B45" s="36"/>
      <c r="C45" s="24" t="s">
        <v>98</v>
      </c>
      <c r="D45" s="37"/>
      <c r="E45" s="37"/>
      <c r="F45" s="37"/>
      <c r="G45" s="37"/>
      <c r="H45" s="37"/>
      <c r="I45" s="37"/>
      <c r="J45" s="37"/>
      <c r="K45" s="37"/>
      <c r="L45" s="107"/>
      <c r="S45" s="35"/>
      <c r="T45" s="35"/>
      <c r="U45" s="35"/>
      <c r="V45" s="35"/>
      <c r="W45" s="35"/>
      <c r="X45" s="35"/>
      <c r="Y45" s="35"/>
      <c r="Z45" s="35"/>
      <c r="AA45" s="35"/>
      <c r="AB45" s="35"/>
      <c r="AC45" s="35"/>
      <c r="AD45" s="35"/>
      <c r="AE45" s="35"/>
    </row>
    <row r="46" spans="1:31" s="2" customFormat="1" ht="7" customHeight="1">
      <c r="A46" s="35"/>
      <c r="B46" s="36"/>
      <c r="C46" s="37"/>
      <c r="D46" s="37"/>
      <c r="E46" s="37"/>
      <c r="F46" s="37"/>
      <c r="G46" s="37"/>
      <c r="H46" s="37"/>
      <c r="I46" s="37"/>
      <c r="J46" s="37"/>
      <c r="K46" s="37"/>
      <c r="L46" s="107"/>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7"/>
      <c r="S47" s="35"/>
      <c r="T47" s="35"/>
      <c r="U47" s="35"/>
      <c r="V47" s="35"/>
      <c r="W47" s="35"/>
      <c r="X47" s="35"/>
      <c r="Y47" s="35"/>
      <c r="Z47" s="35"/>
      <c r="AA47" s="35"/>
      <c r="AB47" s="35"/>
      <c r="AC47" s="35"/>
      <c r="AD47" s="35"/>
      <c r="AE47" s="35"/>
    </row>
    <row r="48" spans="1:31" s="2" customFormat="1" ht="16.5" customHeight="1">
      <c r="A48" s="35"/>
      <c r="B48" s="36"/>
      <c r="C48" s="37"/>
      <c r="D48" s="37"/>
      <c r="E48" s="377" t="str">
        <f>E7</f>
        <v>Oprava mostu v km 1,122 na trati Hanušovice - Mikulovice</v>
      </c>
      <c r="F48" s="378"/>
      <c r="G48" s="378"/>
      <c r="H48" s="378"/>
      <c r="I48" s="37"/>
      <c r="J48" s="37"/>
      <c r="K48" s="37"/>
      <c r="L48" s="107"/>
      <c r="S48" s="35"/>
      <c r="T48" s="35"/>
      <c r="U48" s="35"/>
      <c r="V48" s="35"/>
      <c r="W48" s="35"/>
      <c r="X48" s="35"/>
      <c r="Y48" s="35"/>
      <c r="Z48" s="35"/>
      <c r="AA48" s="35"/>
      <c r="AB48" s="35"/>
      <c r="AC48" s="35"/>
      <c r="AD48" s="35"/>
      <c r="AE48" s="35"/>
    </row>
    <row r="49" spans="1:47" s="2" customFormat="1" ht="12" customHeight="1">
      <c r="A49" s="35"/>
      <c r="B49" s="36"/>
      <c r="C49" s="30" t="s">
        <v>96</v>
      </c>
      <c r="D49" s="37"/>
      <c r="E49" s="37"/>
      <c r="F49" s="37"/>
      <c r="G49" s="37"/>
      <c r="H49" s="37"/>
      <c r="I49" s="37"/>
      <c r="J49" s="37"/>
      <c r="K49" s="37"/>
      <c r="L49" s="107"/>
      <c r="S49" s="35"/>
      <c r="T49" s="35"/>
      <c r="U49" s="35"/>
      <c r="V49" s="35"/>
      <c r="W49" s="35"/>
      <c r="X49" s="35"/>
      <c r="Y49" s="35"/>
      <c r="Z49" s="35"/>
      <c r="AA49" s="35"/>
      <c r="AB49" s="35"/>
      <c r="AC49" s="35"/>
      <c r="AD49" s="35"/>
      <c r="AE49" s="35"/>
    </row>
    <row r="50" spans="1:47" s="2" customFormat="1" ht="16.5" customHeight="1">
      <c r="A50" s="35"/>
      <c r="B50" s="36"/>
      <c r="C50" s="37"/>
      <c r="D50" s="37"/>
      <c r="E50" s="330" t="str">
        <f>E9</f>
        <v>PS 01 - Ochrana kabelů</v>
      </c>
      <c r="F50" s="379"/>
      <c r="G50" s="379"/>
      <c r="H50" s="379"/>
      <c r="I50" s="37"/>
      <c r="J50" s="37"/>
      <c r="K50" s="37"/>
      <c r="L50" s="107"/>
      <c r="S50" s="35"/>
      <c r="T50" s="35"/>
      <c r="U50" s="35"/>
      <c r="V50" s="35"/>
      <c r="W50" s="35"/>
      <c r="X50" s="35"/>
      <c r="Y50" s="35"/>
      <c r="Z50" s="35"/>
      <c r="AA50" s="35"/>
      <c r="AB50" s="35"/>
      <c r="AC50" s="35"/>
      <c r="AD50" s="35"/>
      <c r="AE50" s="35"/>
    </row>
    <row r="51" spans="1:47" s="2" customFormat="1" ht="7" customHeight="1">
      <c r="A51" s="35"/>
      <c r="B51" s="36"/>
      <c r="C51" s="37"/>
      <c r="D51" s="37"/>
      <c r="E51" s="37"/>
      <c r="F51" s="37"/>
      <c r="G51" s="37"/>
      <c r="H51" s="37"/>
      <c r="I51" s="37"/>
      <c r="J51" s="37"/>
      <c r="K51" s="37"/>
      <c r="L51" s="107"/>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Hanušovice</v>
      </c>
      <c r="G52" s="37"/>
      <c r="H52" s="37"/>
      <c r="I52" s="30" t="s">
        <v>23</v>
      </c>
      <c r="J52" s="60" t="str">
        <f>IF(J12="","",J12)</f>
        <v>3. 2. 2022</v>
      </c>
      <c r="K52" s="37"/>
      <c r="L52" s="107"/>
      <c r="S52" s="35"/>
      <c r="T52" s="35"/>
      <c r="U52" s="35"/>
      <c r="V52" s="35"/>
      <c r="W52" s="35"/>
      <c r="X52" s="35"/>
      <c r="Y52" s="35"/>
      <c r="Z52" s="35"/>
      <c r="AA52" s="35"/>
      <c r="AB52" s="35"/>
      <c r="AC52" s="35"/>
      <c r="AD52" s="35"/>
      <c r="AE52" s="35"/>
    </row>
    <row r="53" spans="1:47" s="2" customFormat="1" ht="7" customHeight="1">
      <c r="A53" s="35"/>
      <c r="B53" s="36"/>
      <c r="C53" s="37"/>
      <c r="D53" s="37"/>
      <c r="E53" s="37"/>
      <c r="F53" s="37"/>
      <c r="G53" s="37"/>
      <c r="H53" s="37"/>
      <c r="I53" s="37"/>
      <c r="J53" s="37"/>
      <c r="K53" s="37"/>
      <c r="L53" s="107"/>
      <c r="S53" s="35"/>
      <c r="T53" s="35"/>
      <c r="U53" s="35"/>
      <c r="V53" s="35"/>
      <c r="W53" s="35"/>
      <c r="X53" s="35"/>
      <c r="Y53" s="35"/>
      <c r="Z53" s="35"/>
      <c r="AA53" s="35"/>
      <c r="AB53" s="35"/>
      <c r="AC53" s="35"/>
      <c r="AD53" s="35"/>
      <c r="AE53" s="35"/>
    </row>
    <row r="54" spans="1:47" s="2" customFormat="1" ht="15.15" customHeight="1">
      <c r="A54" s="35"/>
      <c r="B54" s="36"/>
      <c r="C54" s="30" t="s">
        <v>25</v>
      </c>
      <c r="D54" s="37"/>
      <c r="E54" s="37"/>
      <c r="F54" s="28" t="str">
        <f>E15</f>
        <v>Správa železnic, státní organizace</v>
      </c>
      <c r="G54" s="37"/>
      <c r="H54" s="37"/>
      <c r="I54" s="30" t="s">
        <v>33</v>
      </c>
      <c r="J54" s="33" t="str">
        <f>E21</f>
        <v xml:space="preserve"> </v>
      </c>
      <c r="K54" s="37"/>
      <c r="L54" s="107"/>
      <c r="S54" s="35"/>
      <c r="T54" s="35"/>
      <c r="U54" s="35"/>
      <c r="V54" s="35"/>
      <c r="W54" s="35"/>
      <c r="X54" s="35"/>
      <c r="Y54" s="35"/>
      <c r="Z54" s="35"/>
      <c r="AA54" s="35"/>
      <c r="AB54" s="35"/>
      <c r="AC54" s="35"/>
      <c r="AD54" s="35"/>
      <c r="AE54" s="35"/>
    </row>
    <row r="55" spans="1:47" s="2" customFormat="1" ht="15.15" customHeight="1">
      <c r="A55" s="35"/>
      <c r="B55" s="36"/>
      <c r="C55" s="30" t="s">
        <v>31</v>
      </c>
      <c r="D55" s="37"/>
      <c r="E55" s="37"/>
      <c r="F55" s="28" t="str">
        <f>IF(E18="","",E18)</f>
        <v>Vyplň údaj</v>
      </c>
      <c r="G55" s="37"/>
      <c r="H55" s="37"/>
      <c r="I55" s="30" t="s">
        <v>36</v>
      </c>
      <c r="J55" s="33" t="str">
        <f>E24</f>
        <v>Ing Basler Miroslav</v>
      </c>
      <c r="K55" s="37"/>
      <c r="L55" s="107"/>
      <c r="S55" s="35"/>
      <c r="T55" s="35"/>
      <c r="U55" s="35"/>
      <c r="V55" s="35"/>
      <c r="W55" s="35"/>
      <c r="X55" s="35"/>
      <c r="Y55" s="35"/>
      <c r="Z55" s="35"/>
      <c r="AA55" s="35"/>
      <c r="AB55" s="35"/>
      <c r="AC55" s="35"/>
      <c r="AD55" s="35"/>
      <c r="AE55" s="35"/>
    </row>
    <row r="56" spans="1:47" s="2" customFormat="1" ht="10.25" customHeight="1">
      <c r="A56" s="35"/>
      <c r="B56" s="36"/>
      <c r="C56" s="37"/>
      <c r="D56" s="37"/>
      <c r="E56" s="37"/>
      <c r="F56" s="37"/>
      <c r="G56" s="37"/>
      <c r="H56" s="37"/>
      <c r="I56" s="37"/>
      <c r="J56" s="37"/>
      <c r="K56" s="37"/>
      <c r="L56" s="107"/>
      <c r="S56" s="35"/>
      <c r="T56" s="35"/>
      <c r="U56" s="35"/>
      <c r="V56" s="35"/>
      <c r="W56" s="35"/>
      <c r="X56" s="35"/>
      <c r="Y56" s="35"/>
      <c r="Z56" s="35"/>
      <c r="AA56" s="35"/>
      <c r="AB56" s="35"/>
      <c r="AC56" s="35"/>
      <c r="AD56" s="35"/>
      <c r="AE56" s="35"/>
    </row>
    <row r="57" spans="1:47" s="2" customFormat="1" ht="29.25" customHeight="1">
      <c r="A57" s="35"/>
      <c r="B57" s="36"/>
      <c r="C57" s="131" t="s">
        <v>99</v>
      </c>
      <c r="D57" s="132"/>
      <c r="E57" s="132"/>
      <c r="F57" s="132"/>
      <c r="G57" s="132"/>
      <c r="H57" s="132"/>
      <c r="I57" s="132"/>
      <c r="J57" s="133" t="s">
        <v>100</v>
      </c>
      <c r="K57" s="132"/>
      <c r="L57" s="107"/>
      <c r="S57" s="35"/>
      <c r="T57" s="35"/>
      <c r="U57" s="35"/>
      <c r="V57" s="35"/>
      <c r="W57" s="35"/>
      <c r="X57" s="35"/>
      <c r="Y57" s="35"/>
      <c r="Z57" s="35"/>
      <c r="AA57" s="35"/>
      <c r="AB57" s="35"/>
      <c r="AC57" s="35"/>
      <c r="AD57" s="35"/>
      <c r="AE57" s="35"/>
    </row>
    <row r="58" spans="1:47" s="2" customFormat="1" ht="10.25" customHeight="1">
      <c r="A58" s="35"/>
      <c r="B58" s="36"/>
      <c r="C58" s="37"/>
      <c r="D58" s="37"/>
      <c r="E58" s="37"/>
      <c r="F58" s="37"/>
      <c r="G58" s="37"/>
      <c r="H58" s="37"/>
      <c r="I58" s="37"/>
      <c r="J58" s="37"/>
      <c r="K58" s="37"/>
      <c r="L58" s="107"/>
      <c r="S58" s="35"/>
      <c r="T58" s="35"/>
      <c r="U58" s="35"/>
      <c r="V58" s="35"/>
      <c r="W58" s="35"/>
      <c r="X58" s="35"/>
      <c r="Y58" s="35"/>
      <c r="Z58" s="35"/>
      <c r="AA58" s="35"/>
      <c r="AB58" s="35"/>
      <c r="AC58" s="35"/>
      <c r="AD58" s="35"/>
      <c r="AE58" s="35"/>
    </row>
    <row r="59" spans="1:47" s="2" customFormat="1" ht="22.75" customHeight="1">
      <c r="A59" s="35"/>
      <c r="B59" s="36"/>
      <c r="C59" s="134" t="s">
        <v>72</v>
      </c>
      <c r="D59" s="37"/>
      <c r="E59" s="37"/>
      <c r="F59" s="37"/>
      <c r="G59" s="37"/>
      <c r="H59" s="37"/>
      <c r="I59" s="37"/>
      <c r="J59" s="78">
        <f>J80</f>
        <v>0</v>
      </c>
      <c r="K59" s="37"/>
      <c r="L59" s="107"/>
      <c r="S59" s="35"/>
      <c r="T59" s="35"/>
      <c r="U59" s="35"/>
      <c r="V59" s="35"/>
      <c r="W59" s="35"/>
      <c r="X59" s="35"/>
      <c r="Y59" s="35"/>
      <c r="Z59" s="35"/>
      <c r="AA59" s="35"/>
      <c r="AB59" s="35"/>
      <c r="AC59" s="35"/>
      <c r="AD59" s="35"/>
      <c r="AE59" s="35"/>
      <c r="AU59" s="18" t="s">
        <v>101</v>
      </c>
    </row>
    <row r="60" spans="1:47" s="9" customFormat="1" ht="25" customHeight="1">
      <c r="B60" s="135"/>
      <c r="C60" s="136"/>
      <c r="D60" s="137" t="s">
        <v>1002</v>
      </c>
      <c r="E60" s="138"/>
      <c r="F60" s="138"/>
      <c r="G60" s="138"/>
      <c r="H60" s="138"/>
      <c r="I60" s="138"/>
      <c r="J60" s="139">
        <f>J81</f>
        <v>0</v>
      </c>
      <c r="K60" s="136"/>
      <c r="L60" s="140"/>
    </row>
    <row r="61" spans="1:47" s="2" customFormat="1" ht="21.75" customHeight="1">
      <c r="A61" s="35"/>
      <c r="B61" s="36"/>
      <c r="C61" s="37"/>
      <c r="D61" s="37"/>
      <c r="E61" s="37"/>
      <c r="F61" s="37"/>
      <c r="G61" s="37"/>
      <c r="H61" s="37"/>
      <c r="I61" s="37"/>
      <c r="J61" s="37"/>
      <c r="K61" s="37"/>
      <c r="L61" s="107"/>
      <c r="S61" s="35"/>
      <c r="T61" s="35"/>
      <c r="U61" s="35"/>
      <c r="V61" s="35"/>
      <c r="W61" s="35"/>
      <c r="X61" s="35"/>
      <c r="Y61" s="35"/>
      <c r="Z61" s="35"/>
      <c r="AA61" s="35"/>
      <c r="AB61" s="35"/>
      <c r="AC61" s="35"/>
      <c r="AD61" s="35"/>
      <c r="AE61" s="35"/>
    </row>
    <row r="62" spans="1:47" s="2" customFormat="1" ht="7" customHeight="1">
      <c r="A62" s="35"/>
      <c r="B62" s="48"/>
      <c r="C62" s="49"/>
      <c r="D62" s="49"/>
      <c r="E62" s="49"/>
      <c r="F62" s="49"/>
      <c r="G62" s="49"/>
      <c r="H62" s="49"/>
      <c r="I62" s="49"/>
      <c r="J62" s="49"/>
      <c r="K62" s="49"/>
      <c r="L62" s="107"/>
      <c r="S62" s="35"/>
      <c r="T62" s="35"/>
      <c r="U62" s="35"/>
      <c r="V62" s="35"/>
      <c r="W62" s="35"/>
      <c r="X62" s="35"/>
      <c r="Y62" s="35"/>
      <c r="Z62" s="35"/>
      <c r="AA62" s="35"/>
      <c r="AB62" s="35"/>
      <c r="AC62" s="35"/>
      <c r="AD62" s="35"/>
      <c r="AE62" s="35"/>
    </row>
    <row r="66" spans="1:63" s="2" customFormat="1" ht="7" customHeight="1">
      <c r="A66" s="35"/>
      <c r="B66" s="50"/>
      <c r="C66" s="51"/>
      <c r="D66" s="51"/>
      <c r="E66" s="51"/>
      <c r="F66" s="51"/>
      <c r="G66" s="51"/>
      <c r="H66" s="51"/>
      <c r="I66" s="51"/>
      <c r="J66" s="51"/>
      <c r="K66" s="51"/>
      <c r="L66" s="107"/>
      <c r="S66" s="35"/>
      <c r="T66" s="35"/>
      <c r="U66" s="35"/>
      <c r="V66" s="35"/>
      <c r="W66" s="35"/>
      <c r="X66" s="35"/>
      <c r="Y66" s="35"/>
      <c r="Z66" s="35"/>
      <c r="AA66" s="35"/>
      <c r="AB66" s="35"/>
      <c r="AC66" s="35"/>
      <c r="AD66" s="35"/>
      <c r="AE66" s="35"/>
    </row>
    <row r="67" spans="1:63" s="2" customFormat="1" ht="25" customHeight="1">
      <c r="A67" s="35"/>
      <c r="B67" s="36"/>
      <c r="C67" s="24" t="s">
        <v>115</v>
      </c>
      <c r="D67" s="37"/>
      <c r="E67" s="37"/>
      <c r="F67" s="37"/>
      <c r="G67" s="37"/>
      <c r="H67" s="37"/>
      <c r="I67" s="37"/>
      <c r="J67" s="37"/>
      <c r="K67" s="37"/>
      <c r="L67" s="107"/>
      <c r="S67" s="35"/>
      <c r="T67" s="35"/>
      <c r="U67" s="35"/>
      <c r="V67" s="35"/>
      <c r="W67" s="35"/>
      <c r="X67" s="35"/>
      <c r="Y67" s="35"/>
      <c r="Z67" s="35"/>
      <c r="AA67" s="35"/>
      <c r="AB67" s="35"/>
      <c r="AC67" s="35"/>
      <c r="AD67" s="35"/>
      <c r="AE67" s="35"/>
    </row>
    <row r="68" spans="1:63" s="2" customFormat="1" ht="7" customHeight="1">
      <c r="A68" s="35"/>
      <c r="B68" s="36"/>
      <c r="C68" s="37"/>
      <c r="D68" s="37"/>
      <c r="E68" s="37"/>
      <c r="F68" s="37"/>
      <c r="G68" s="37"/>
      <c r="H68" s="37"/>
      <c r="I68" s="37"/>
      <c r="J68" s="37"/>
      <c r="K68" s="37"/>
      <c r="L68" s="107"/>
      <c r="S68" s="35"/>
      <c r="T68" s="35"/>
      <c r="U68" s="35"/>
      <c r="V68" s="35"/>
      <c r="W68" s="35"/>
      <c r="X68" s="35"/>
      <c r="Y68" s="35"/>
      <c r="Z68" s="35"/>
      <c r="AA68" s="35"/>
      <c r="AB68" s="35"/>
      <c r="AC68" s="35"/>
      <c r="AD68" s="35"/>
      <c r="AE68" s="35"/>
    </row>
    <row r="69" spans="1:63" s="2" customFormat="1" ht="12" customHeight="1">
      <c r="A69" s="35"/>
      <c r="B69" s="36"/>
      <c r="C69" s="30" t="s">
        <v>16</v>
      </c>
      <c r="D69" s="37"/>
      <c r="E69" s="37"/>
      <c r="F69" s="37"/>
      <c r="G69" s="37"/>
      <c r="H69" s="37"/>
      <c r="I69" s="37"/>
      <c r="J69" s="37"/>
      <c r="K69" s="37"/>
      <c r="L69" s="107"/>
      <c r="S69" s="35"/>
      <c r="T69" s="35"/>
      <c r="U69" s="35"/>
      <c r="V69" s="35"/>
      <c r="W69" s="35"/>
      <c r="X69" s="35"/>
      <c r="Y69" s="35"/>
      <c r="Z69" s="35"/>
      <c r="AA69" s="35"/>
      <c r="AB69" s="35"/>
      <c r="AC69" s="35"/>
      <c r="AD69" s="35"/>
      <c r="AE69" s="35"/>
    </row>
    <row r="70" spans="1:63" s="2" customFormat="1" ht="16.5" customHeight="1">
      <c r="A70" s="35"/>
      <c r="B70" s="36"/>
      <c r="C70" s="37"/>
      <c r="D70" s="37"/>
      <c r="E70" s="377" t="str">
        <f>E7</f>
        <v>Oprava mostu v km 1,122 na trati Hanušovice - Mikulovice</v>
      </c>
      <c r="F70" s="378"/>
      <c r="G70" s="378"/>
      <c r="H70" s="378"/>
      <c r="I70" s="37"/>
      <c r="J70" s="37"/>
      <c r="K70" s="37"/>
      <c r="L70" s="107"/>
      <c r="S70" s="35"/>
      <c r="T70" s="35"/>
      <c r="U70" s="35"/>
      <c r="V70" s="35"/>
      <c r="W70" s="35"/>
      <c r="X70" s="35"/>
      <c r="Y70" s="35"/>
      <c r="Z70" s="35"/>
      <c r="AA70" s="35"/>
      <c r="AB70" s="35"/>
      <c r="AC70" s="35"/>
      <c r="AD70" s="35"/>
      <c r="AE70" s="35"/>
    </row>
    <row r="71" spans="1:63" s="2" customFormat="1" ht="12" customHeight="1">
      <c r="A71" s="35"/>
      <c r="B71" s="36"/>
      <c r="C71" s="30" t="s">
        <v>96</v>
      </c>
      <c r="D71" s="37"/>
      <c r="E71" s="37"/>
      <c r="F71" s="37"/>
      <c r="G71" s="37"/>
      <c r="H71" s="37"/>
      <c r="I71" s="37"/>
      <c r="J71" s="37"/>
      <c r="K71" s="37"/>
      <c r="L71" s="107"/>
      <c r="S71" s="35"/>
      <c r="T71" s="35"/>
      <c r="U71" s="35"/>
      <c r="V71" s="35"/>
      <c r="W71" s="35"/>
      <c r="X71" s="35"/>
      <c r="Y71" s="35"/>
      <c r="Z71" s="35"/>
      <c r="AA71" s="35"/>
      <c r="AB71" s="35"/>
      <c r="AC71" s="35"/>
      <c r="AD71" s="35"/>
      <c r="AE71" s="35"/>
    </row>
    <row r="72" spans="1:63" s="2" customFormat="1" ht="16.5" customHeight="1">
      <c r="A72" s="35"/>
      <c r="B72" s="36"/>
      <c r="C72" s="37"/>
      <c r="D72" s="37"/>
      <c r="E72" s="330" t="str">
        <f>E9</f>
        <v>PS 01 - Ochrana kabelů</v>
      </c>
      <c r="F72" s="379"/>
      <c r="G72" s="379"/>
      <c r="H72" s="379"/>
      <c r="I72" s="37"/>
      <c r="J72" s="37"/>
      <c r="K72" s="37"/>
      <c r="L72" s="107"/>
      <c r="S72" s="35"/>
      <c r="T72" s="35"/>
      <c r="U72" s="35"/>
      <c r="V72" s="35"/>
      <c r="W72" s="35"/>
      <c r="X72" s="35"/>
      <c r="Y72" s="35"/>
      <c r="Z72" s="35"/>
      <c r="AA72" s="35"/>
      <c r="AB72" s="35"/>
      <c r="AC72" s="35"/>
      <c r="AD72" s="35"/>
      <c r="AE72" s="35"/>
    </row>
    <row r="73" spans="1:63" s="2" customFormat="1" ht="7" customHeight="1">
      <c r="A73" s="35"/>
      <c r="B73" s="36"/>
      <c r="C73" s="37"/>
      <c r="D73" s="37"/>
      <c r="E73" s="37"/>
      <c r="F73" s="37"/>
      <c r="G73" s="37"/>
      <c r="H73" s="37"/>
      <c r="I73" s="37"/>
      <c r="J73" s="37"/>
      <c r="K73" s="37"/>
      <c r="L73" s="107"/>
      <c r="S73" s="35"/>
      <c r="T73" s="35"/>
      <c r="U73" s="35"/>
      <c r="V73" s="35"/>
      <c r="W73" s="35"/>
      <c r="X73" s="35"/>
      <c r="Y73" s="35"/>
      <c r="Z73" s="35"/>
      <c r="AA73" s="35"/>
      <c r="AB73" s="35"/>
      <c r="AC73" s="35"/>
      <c r="AD73" s="35"/>
      <c r="AE73" s="35"/>
    </row>
    <row r="74" spans="1:63" s="2" customFormat="1" ht="12" customHeight="1">
      <c r="A74" s="35"/>
      <c r="B74" s="36"/>
      <c r="C74" s="30" t="s">
        <v>21</v>
      </c>
      <c r="D74" s="37"/>
      <c r="E74" s="37"/>
      <c r="F74" s="28" t="str">
        <f>F12</f>
        <v>Hanušovice</v>
      </c>
      <c r="G74" s="37"/>
      <c r="H74" s="37"/>
      <c r="I74" s="30" t="s">
        <v>23</v>
      </c>
      <c r="J74" s="60" t="str">
        <f>IF(J12="","",J12)</f>
        <v>3. 2. 2022</v>
      </c>
      <c r="K74" s="37"/>
      <c r="L74" s="107"/>
      <c r="S74" s="35"/>
      <c r="T74" s="35"/>
      <c r="U74" s="35"/>
      <c r="V74" s="35"/>
      <c r="W74" s="35"/>
      <c r="X74" s="35"/>
      <c r="Y74" s="35"/>
      <c r="Z74" s="35"/>
      <c r="AA74" s="35"/>
      <c r="AB74" s="35"/>
      <c r="AC74" s="35"/>
      <c r="AD74" s="35"/>
      <c r="AE74" s="35"/>
    </row>
    <row r="75" spans="1:63" s="2" customFormat="1" ht="7" customHeight="1">
      <c r="A75" s="35"/>
      <c r="B75" s="36"/>
      <c r="C75" s="37"/>
      <c r="D75" s="37"/>
      <c r="E75" s="37"/>
      <c r="F75" s="37"/>
      <c r="G75" s="37"/>
      <c r="H75" s="37"/>
      <c r="I75" s="37"/>
      <c r="J75" s="37"/>
      <c r="K75" s="37"/>
      <c r="L75" s="107"/>
      <c r="S75" s="35"/>
      <c r="T75" s="35"/>
      <c r="U75" s="35"/>
      <c r="V75" s="35"/>
      <c r="W75" s="35"/>
      <c r="X75" s="35"/>
      <c r="Y75" s="35"/>
      <c r="Z75" s="35"/>
      <c r="AA75" s="35"/>
      <c r="AB75" s="35"/>
      <c r="AC75" s="35"/>
      <c r="AD75" s="35"/>
      <c r="AE75" s="35"/>
    </row>
    <row r="76" spans="1:63" s="2" customFormat="1" ht="15.15" customHeight="1">
      <c r="A76" s="35"/>
      <c r="B76" s="36"/>
      <c r="C76" s="30" t="s">
        <v>25</v>
      </c>
      <c r="D76" s="37"/>
      <c r="E76" s="37"/>
      <c r="F76" s="28" t="str">
        <f>E15</f>
        <v>Správa železnic, státní organizace</v>
      </c>
      <c r="G76" s="37"/>
      <c r="H76" s="37"/>
      <c r="I76" s="30" t="s">
        <v>33</v>
      </c>
      <c r="J76" s="33" t="str">
        <f>E21</f>
        <v xml:space="preserve"> </v>
      </c>
      <c r="K76" s="37"/>
      <c r="L76" s="107"/>
      <c r="S76" s="35"/>
      <c r="T76" s="35"/>
      <c r="U76" s="35"/>
      <c r="V76" s="35"/>
      <c r="W76" s="35"/>
      <c r="X76" s="35"/>
      <c r="Y76" s="35"/>
      <c r="Z76" s="35"/>
      <c r="AA76" s="35"/>
      <c r="AB76" s="35"/>
      <c r="AC76" s="35"/>
      <c r="AD76" s="35"/>
      <c r="AE76" s="35"/>
    </row>
    <row r="77" spans="1:63" s="2" customFormat="1" ht="15.15" customHeight="1">
      <c r="A77" s="35"/>
      <c r="B77" s="36"/>
      <c r="C77" s="30" t="s">
        <v>31</v>
      </c>
      <c r="D77" s="37"/>
      <c r="E77" s="37"/>
      <c r="F77" s="28" t="str">
        <f>IF(E18="","",E18)</f>
        <v>Vyplň údaj</v>
      </c>
      <c r="G77" s="37"/>
      <c r="H77" s="37"/>
      <c r="I77" s="30" t="s">
        <v>36</v>
      </c>
      <c r="J77" s="33" t="str">
        <f>E24</f>
        <v>Ing Basler Miroslav</v>
      </c>
      <c r="K77" s="37"/>
      <c r="L77" s="107"/>
      <c r="S77" s="35"/>
      <c r="T77" s="35"/>
      <c r="U77" s="35"/>
      <c r="V77" s="35"/>
      <c r="W77" s="35"/>
      <c r="X77" s="35"/>
      <c r="Y77" s="35"/>
      <c r="Z77" s="35"/>
      <c r="AA77" s="35"/>
      <c r="AB77" s="35"/>
      <c r="AC77" s="35"/>
      <c r="AD77" s="35"/>
      <c r="AE77" s="35"/>
    </row>
    <row r="78" spans="1:63" s="2" customFormat="1" ht="10.25" customHeight="1">
      <c r="A78" s="35"/>
      <c r="B78" s="36"/>
      <c r="C78" s="37"/>
      <c r="D78" s="37"/>
      <c r="E78" s="37"/>
      <c r="F78" s="37"/>
      <c r="G78" s="37"/>
      <c r="H78" s="37"/>
      <c r="I78" s="37"/>
      <c r="J78" s="37"/>
      <c r="K78" s="37"/>
      <c r="L78" s="107"/>
      <c r="S78" s="35"/>
      <c r="T78" s="35"/>
      <c r="U78" s="35"/>
      <c r="V78" s="35"/>
      <c r="W78" s="35"/>
      <c r="X78" s="35"/>
      <c r="Y78" s="35"/>
      <c r="Z78" s="35"/>
      <c r="AA78" s="35"/>
      <c r="AB78" s="35"/>
      <c r="AC78" s="35"/>
      <c r="AD78" s="35"/>
      <c r="AE78" s="35"/>
    </row>
    <row r="79" spans="1:63" s="11" customFormat="1" ht="29.25" customHeight="1">
      <c r="A79" s="147"/>
      <c r="B79" s="148"/>
      <c r="C79" s="149" t="s">
        <v>116</v>
      </c>
      <c r="D79" s="150" t="s">
        <v>59</v>
      </c>
      <c r="E79" s="150" t="s">
        <v>55</v>
      </c>
      <c r="F79" s="150" t="s">
        <v>56</v>
      </c>
      <c r="G79" s="150" t="s">
        <v>117</v>
      </c>
      <c r="H79" s="150" t="s">
        <v>118</v>
      </c>
      <c r="I79" s="150" t="s">
        <v>119</v>
      </c>
      <c r="J79" s="150" t="s">
        <v>100</v>
      </c>
      <c r="K79" s="151" t="s">
        <v>120</v>
      </c>
      <c r="L79" s="152"/>
      <c r="M79" s="69" t="s">
        <v>19</v>
      </c>
      <c r="N79" s="70" t="s">
        <v>44</v>
      </c>
      <c r="O79" s="70" t="s">
        <v>121</v>
      </c>
      <c r="P79" s="70" t="s">
        <v>122</v>
      </c>
      <c r="Q79" s="70" t="s">
        <v>123</v>
      </c>
      <c r="R79" s="70" t="s">
        <v>124</v>
      </c>
      <c r="S79" s="70" t="s">
        <v>125</v>
      </c>
      <c r="T79" s="71" t="s">
        <v>126</v>
      </c>
      <c r="U79" s="147"/>
      <c r="V79" s="147"/>
      <c r="W79" s="147"/>
      <c r="X79" s="147"/>
      <c r="Y79" s="147"/>
      <c r="Z79" s="147"/>
      <c r="AA79" s="147"/>
      <c r="AB79" s="147"/>
      <c r="AC79" s="147"/>
      <c r="AD79" s="147"/>
      <c r="AE79" s="147"/>
    </row>
    <row r="80" spans="1:63" s="2" customFormat="1" ht="22.75" customHeight="1">
      <c r="A80" s="35"/>
      <c r="B80" s="36"/>
      <c r="C80" s="76" t="s">
        <v>127</v>
      </c>
      <c r="D80" s="37"/>
      <c r="E80" s="37"/>
      <c r="F80" s="37"/>
      <c r="G80" s="37"/>
      <c r="H80" s="37"/>
      <c r="I80" s="37"/>
      <c r="J80" s="153">
        <f>BK80</f>
        <v>0</v>
      </c>
      <c r="K80" s="37"/>
      <c r="L80" s="40"/>
      <c r="M80" s="72"/>
      <c r="N80" s="154"/>
      <c r="O80" s="73"/>
      <c r="P80" s="155">
        <f>P81</f>
        <v>0</v>
      </c>
      <c r="Q80" s="73"/>
      <c r="R80" s="155">
        <f>R81</f>
        <v>0</v>
      </c>
      <c r="S80" s="73"/>
      <c r="T80" s="156">
        <f>T81</f>
        <v>0</v>
      </c>
      <c r="U80" s="35"/>
      <c r="V80" s="35"/>
      <c r="W80" s="35"/>
      <c r="X80" s="35"/>
      <c r="Y80" s="35"/>
      <c r="Z80" s="35"/>
      <c r="AA80" s="35"/>
      <c r="AB80" s="35"/>
      <c r="AC80" s="35"/>
      <c r="AD80" s="35"/>
      <c r="AE80" s="35"/>
      <c r="AT80" s="18" t="s">
        <v>73</v>
      </c>
      <c r="AU80" s="18" t="s">
        <v>101</v>
      </c>
      <c r="BK80" s="157">
        <f>BK81</f>
        <v>0</v>
      </c>
    </row>
    <row r="81" spans="1:65" s="12" customFormat="1" ht="25.9" customHeight="1">
      <c r="B81" s="158"/>
      <c r="C81" s="159"/>
      <c r="D81" s="160" t="s">
        <v>73</v>
      </c>
      <c r="E81" s="161" t="s">
        <v>1003</v>
      </c>
      <c r="F81" s="161" t="s">
        <v>1004</v>
      </c>
      <c r="G81" s="159"/>
      <c r="H81" s="159"/>
      <c r="I81" s="162"/>
      <c r="J81" s="163">
        <f>BK81</f>
        <v>0</v>
      </c>
      <c r="K81" s="159"/>
      <c r="L81" s="164"/>
      <c r="M81" s="165"/>
      <c r="N81" s="166"/>
      <c r="O81" s="166"/>
      <c r="P81" s="167">
        <f>SUM(P82:P130)</f>
        <v>0</v>
      </c>
      <c r="Q81" s="166"/>
      <c r="R81" s="167">
        <f>SUM(R82:R130)</f>
        <v>0</v>
      </c>
      <c r="S81" s="166"/>
      <c r="T81" s="168">
        <f>SUM(T82:T130)</f>
        <v>0</v>
      </c>
      <c r="AR81" s="169" t="s">
        <v>137</v>
      </c>
      <c r="AT81" s="170" t="s">
        <v>73</v>
      </c>
      <c r="AU81" s="170" t="s">
        <v>74</v>
      </c>
      <c r="AY81" s="169" t="s">
        <v>130</v>
      </c>
      <c r="BK81" s="171">
        <f>SUM(BK82:BK130)</f>
        <v>0</v>
      </c>
    </row>
    <row r="82" spans="1:65" s="2" customFormat="1" ht="24.15" customHeight="1">
      <c r="A82" s="35"/>
      <c r="B82" s="36"/>
      <c r="C82" s="174" t="s">
        <v>82</v>
      </c>
      <c r="D82" s="174" t="s">
        <v>132</v>
      </c>
      <c r="E82" s="175" t="s">
        <v>1005</v>
      </c>
      <c r="F82" s="176" t="s">
        <v>1006</v>
      </c>
      <c r="G82" s="177" t="s">
        <v>182</v>
      </c>
      <c r="H82" s="178">
        <v>60</v>
      </c>
      <c r="I82" s="179"/>
      <c r="J82" s="180">
        <f>ROUND(I82*H82,2)</f>
        <v>0</v>
      </c>
      <c r="K82" s="176" t="s">
        <v>1007</v>
      </c>
      <c r="L82" s="40"/>
      <c r="M82" s="181" t="s">
        <v>19</v>
      </c>
      <c r="N82" s="182" t="s">
        <v>45</v>
      </c>
      <c r="O82" s="65"/>
      <c r="P82" s="183">
        <f>O82*H82</f>
        <v>0</v>
      </c>
      <c r="Q82" s="183">
        <v>0</v>
      </c>
      <c r="R82" s="183">
        <f>Q82*H82</f>
        <v>0</v>
      </c>
      <c r="S82" s="183">
        <v>0</v>
      </c>
      <c r="T82" s="184">
        <f>S82*H82</f>
        <v>0</v>
      </c>
      <c r="U82" s="35"/>
      <c r="V82" s="35"/>
      <c r="W82" s="35"/>
      <c r="X82" s="35"/>
      <c r="Y82" s="35"/>
      <c r="Z82" s="35"/>
      <c r="AA82" s="35"/>
      <c r="AB82" s="35"/>
      <c r="AC82" s="35"/>
      <c r="AD82" s="35"/>
      <c r="AE82" s="35"/>
      <c r="AR82" s="185" t="s">
        <v>82</v>
      </c>
      <c r="AT82" s="185" t="s">
        <v>132</v>
      </c>
      <c r="AU82" s="185" t="s">
        <v>82</v>
      </c>
      <c r="AY82" s="18" t="s">
        <v>130</v>
      </c>
      <c r="BE82" s="186">
        <f>IF(N82="základní",J82,0)</f>
        <v>0</v>
      </c>
      <c r="BF82" s="186">
        <f>IF(N82="snížená",J82,0)</f>
        <v>0</v>
      </c>
      <c r="BG82" s="186">
        <f>IF(N82="zákl. přenesená",J82,0)</f>
        <v>0</v>
      </c>
      <c r="BH82" s="186">
        <f>IF(N82="sníž. přenesená",J82,0)</f>
        <v>0</v>
      </c>
      <c r="BI82" s="186">
        <f>IF(N82="nulová",J82,0)</f>
        <v>0</v>
      </c>
      <c r="BJ82" s="18" t="s">
        <v>82</v>
      </c>
      <c r="BK82" s="186">
        <f>ROUND(I82*H82,2)</f>
        <v>0</v>
      </c>
      <c r="BL82" s="18" t="s">
        <v>82</v>
      </c>
      <c r="BM82" s="185" t="s">
        <v>1008</v>
      </c>
    </row>
    <row r="83" spans="1:65" s="2" customFormat="1" ht="54">
      <c r="A83" s="35"/>
      <c r="B83" s="36"/>
      <c r="C83" s="37"/>
      <c r="D83" s="187" t="s">
        <v>138</v>
      </c>
      <c r="E83" s="37"/>
      <c r="F83" s="188" t="s">
        <v>1009</v>
      </c>
      <c r="G83" s="37"/>
      <c r="H83" s="37"/>
      <c r="I83" s="189"/>
      <c r="J83" s="37"/>
      <c r="K83" s="37"/>
      <c r="L83" s="40"/>
      <c r="M83" s="190"/>
      <c r="N83" s="191"/>
      <c r="O83" s="65"/>
      <c r="P83" s="65"/>
      <c r="Q83" s="65"/>
      <c r="R83" s="65"/>
      <c r="S83" s="65"/>
      <c r="T83" s="66"/>
      <c r="U83" s="35"/>
      <c r="V83" s="35"/>
      <c r="W83" s="35"/>
      <c r="X83" s="35"/>
      <c r="Y83" s="35"/>
      <c r="Z83" s="35"/>
      <c r="AA83" s="35"/>
      <c r="AB83" s="35"/>
      <c r="AC83" s="35"/>
      <c r="AD83" s="35"/>
      <c r="AE83" s="35"/>
      <c r="AT83" s="18" t="s">
        <v>138</v>
      </c>
      <c r="AU83" s="18" t="s">
        <v>82</v>
      </c>
    </row>
    <row r="84" spans="1:65" s="14" customFormat="1" ht="10">
      <c r="B84" s="204"/>
      <c r="C84" s="205"/>
      <c r="D84" s="187" t="s">
        <v>142</v>
      </c>
      <c r="E84" s="206" t="s">
        <v>19</v>
      </c>
      <c r="F84" s="207" t="s">
        <v>546</v>
      </c>
      <c r="G84" s="205"/>
      <c r="H84" s="208">
        <v>60</v>
      </c>
      <c r="I84" s="209"/>
      <c r="J84" s="205"/>
      <c r="K84" s="205"/>
      <c r="L84" s="210"/>
      <c r="M84" s="211"/>
      <c r="N84" s="212"/>
      <c r="O84" s="212"/>
      <c r="P84" s="212"/>
      <c r="Q84" s="212"/>
      <c r="R84" s="212"/>
      <c r="S84" s="212"/>
      <c r="T84" s="213"/>
      <c r="AT84" s="214" t="s">
        <v>142</v>
      </c>
      <c r="AU84" s="214" t="s">
        <v>82</v>
      </c>
      <c r="AV84" s="14" t="s">
        <v>84</v>
      </c>
      <c r="AW84" s="14" t="s">
        <v>35</v>
      </c>
      <c r="AX84" s="14" t="s">
        <v>82</v>
      </c>
      <c r="AY84" s="214" t="s">
        <v>130</v>
      </c>
    </row>
    <row r="85" spans="1:65" s="2" customFormat="1" ht="37.75" customHeight="1">
      <c r="A85" s="35"/>
      <c r="B85" s="36"/>
      <c r="C85" s="174" t="s">
        <v>84</v>
      </c>
      <c r="D85" s="174" t="s">
        <v>132</v>
      </c>
      <c r="E85" s="175" t="s">
        <v>1010</v>
      </c>
      <c r="F85" s="176" t="s">
        <v>1011</v>
      </c>
      <c r="G85" s="177" t="s">
        <v>182</v>
      </c>
      <c r="H85" s="178">
        <v>60</v>
      </c>
      <c r="I85" s="179"/>
      <c r="J85" s="180">
        <f>ROUND(I85*H85,2)</f>
        <v>0</v>
      </c>
      <c r="K85" s="176" t="s">
        <v>1007</v>
      </c>
      <c r="L85" s="40"/>
      <c r="M85" s="181" t="s">
        <v>19</v>
      </c>
      <c r="N85" s="182" t="s">
        <v>45</v>
      </c>
      <c r="O85" s="65"/>
      <c r="P85" s="183">
        <f>O85*H85</f>
        <v>0</v>
      </c>
      <c r="Q85" s="183">
        <v>0</v>
      </c>
      <c r="R85" s="183">
        <f>Q85*H85</f>
        <v>0</v>
      </c>
      <c r="S85" s="183">
        <v>0</v>
      </c>
      <c r="T85" s="184">
        <f>S85*H85</f>
        <v>0</v>
      </c>
      <c r="U85" s="35"/>
      <c r="V85" s="35"/>
      <c r="W85" s="35"/>
      <c r="X85" s="35"/>
      <c r="Y85" s="35"/>
      <c r="Z85" s="35"/>
      <c r="AA85" s="35"/>
      <c r="AB85" s="35"/>
      <c r="AC85" s="35"/>
      <c r="AD85" s="35"/>
      <c r="AE85" s="35"/>
      <c r="AR85" s="185" t="s">
        <v>82</v>
      </c>
      <c r="AT85" s="185" t="s">
        <v>132</v>
      </c>
      <c r="AU85" s="185" t="s">
        <v>82</v>
      </c>
      <c r="AY85" s="18" t="s">
        <v>130</v>
      </c>
      <c r="BE85" s="186">
        <f>IF(N85="základní",J85,0)</f>
        <v>0</v>
      </c>
      <c r="BF85" s="186">
        <f>IF(N85="snížená",J85,0)</f>
        <v>0</v>
      </c>
      <c r="BG85" s="186">
        <f>IF(N85="zákl. přenesená",J85,0)</f>
        <v>0</v>
      </c>
      <c r="BH85" s="186">
        <f>IF(N85="sníž. přenesená",J85,0)</f>
        <v>0</v>
      </c>
      <c r="BI85" s="186">
        <f>IF(N85="nulová",J85,0)</f>
        <v>0</v>
      </c>
      <c r="BJ85" s="18" t="s">
        <v>82</v>
      </c>
      <c r="BK85" s="186">
        <f>ROUND(I85*H85,2)</f>
        <v>0</v>
      </c>
      <c r="BL85" s="18" t="s">
        <v>82</v>
      </c>
      <c r="BM85" s="185" t="s">
        <v>1012</v>
      </c>
    </row>
    <row r="86" spans="1:65" s="2" customFormat="1" ht="63">
      <c r="A86" s="35"/>
      <c r="B86" s="36"/>
      <c r="C86" s="37"/>
      <c r="D86" s="187" t="s">
        <v>138</v>
      </c>
      <c r="E86" s="37"/>
      <c r="F86" s="188" t="s">
        <v>1013</v>
      </c>
      <c r="G86" s="37"/>
      <c r="H86" s="37"/>
      <c r="I86" s="189"/>
      <c r="J86" s="37"/>
      <c r="K86" s="37"/>
      <c r="L86" s="40"/>
      <c r="M86" s="190"/>
      <c r="N86" s="191"/>
      <c r="O86" s="65"/>
      <c r="P86" s="65"/>
      <c r="Q86" s="65"/>
      <c r="R86" s="65"/>
      <c r="S86" s="65"/>
      <c r="T86" s="66"/>
      <c r="U86" s="35"/>
      <c r="V86" s="35"/>
      <c r="W86" s="35"/>
      <c r="X86" s="35"/>
      <c r="Y86" s="35"/>
      <c r="Z86" s="35"/>
      <c r="AA86" s="35"/>
      <c r="AB86" s="35"/>
      <c r="AC86" s="35"/>
      <c r="AD86" s="35"/>
      <c r="AE86" s="35"/>
      <c r="AT86" s="18" t="s">
        <v>138</v>
      </c>
      <c r="AU86" s="18" t="s">
        <v>82</v>
      </c>
    </row>
    <row r="87" spans="1:65" s="2" customFormat="1" ht="37.75" customHeight="1">
      <c r="A87" s="35"/>
      <c r="B87" s="36"/>
      <c r="C87" s="174" t="s">
        <v>151</v>
      </c>
      <c r="D87" s="174" t="s">
        <v>132</v>
      </c>
      <c r="E87" s="175" t="s">
        <v>1014</v>
      </c>
      <c r="F87" s="176" t="s">
        <v>1015</v>
      </c>
      <c r="G87" s="177" t="s">
        <v>182</v>
      </c>
      <c r="H87" s="178">
        <v>80</v>
      </c>
      <c r="I87" s="179"/>
      <c r="J87" s="180">
        <f>ROUND(I87*H87,2)</f>
        <v>0</v>
      </c>
      <c r="K87" s="176" t="s">
        <v>1007</v>
      </c>
      <c r="L87" s="40"/>
      <c r="M87" s="181" t="s">
        <v>19</v>
      </c>
      <c r="N87" s="182" t="s">
        <v>45</v>
      </c>
      <c r="O87" s="65"/>
      <c r="P87" s="183">
        <f>O87*H87</f>
        <v>0</v>
      </c>
      <c r="Q87" s="183">
        <v>0</v>
      </c>
      <c r="R87" s="183">
        <f>Q87*H87</f>
        <v>0</v>
      </c>
      <c r="S87" s="183">
        <v>0</v>
      </c>
      <c r="T87" s="184">
        <f>S87*H87</f>
        <v>0</v>
      </c>
      <c r="U87" s="35"/>
      <c r="V87" s="35"/>
      <c r="W87" s="35"/>
      <c r="X87" s="35"/>
      <c r="Y87" s="35"/>
      <c r="Z87" s="35"/>
      <c r="AA87" s="35"/>
      <c r="AB87" s="35"/>
      <c r="AC87" s="35"/>
      <c r="AD87" s="35"/>
      <c r="AE87" s="35"/>
      <c r="AR87" s="185" t="s">
        <v>82</v>
      </c>
      <c r="AT87" s="185" t="s">
        <v>132</v>
      </c>
      <c r="AU87" s="185" t="s">
        <v>82</v>
      </c>
      <c r="AY87" s="18" t="s">
        <v>130</v>
      </c>
      <c r="BE87" s="186">
        <f>IF(N87="základní",J87,0)</f>
        <v>0</v>
      </c>
      <c r="BF87" s="186">
        <f>IF(N87="snížená",J87,0)</f>
        <v>0</v>
      </c>
      <c r="BG87" s="186">
        <f>IF(N87="zákl. přenesená",J87,0)</f>
        <v>0</v>
      </c>
      <c r="BH87" s="186">
        <f>IF(N87="sníž. přenesená",J87,0)</f>
        <v>0</v>
      </c>
      <c r="BI87" s="186">
        <f>IF(N87="nulová",J87,0)</f>
        <v>0</v>
      </c>
      <c r="BJ87" s="18" t="s">
        <v>82</v>
      </c>
      <c r="BK87" s="186">
        <f>ROUND(I87*H87,2)</f>
        <v>0</v>
      </c>
      <c r="BL87" s="18" t="s">
        <v>82</v>
      </c>
      <c r="BM87" s="185" t="s">
        <v>1016</v>
      </c>
    </row>
    <row r="88" spans="1:65" s="2" customFormat="1" ht="63">
      <c r="A88" s="35"/>
      <c r="B88" s="36"/>
      <c r="C88" s="37"/>
      <c r="D88" s="187" t="s">
        <v>138</v>
      </c>
      <c r="E88" s="37"/>
      <c r="F88" s="188" t="s">
        <v>1017</v>
      </c>
      <c r="G88" s="37"/>
      <c r="H88" s="37"/>
      <c r="I88" s="189"/>
      <c r="J88" s="37"/>
      <c r="K88" s="37"/>
      <c r="L88" s="40"/>
      <c r="M88" s="190"/>
      <c r="N88" s="191"/>
      <c r="O88" s="65"/>
      <c r="P88" s="65"/>
      <c r="Q88" s="65"/>
      <c r="R88" s="65"/>
      <c r="S88" s="65"/>
      <c r="T88" s="66"/>
      <c r="U88" s="35"/>
      <c r="V88" s="35"/>
      <c r="W88" s="35"/>
      <c r="X88" s="35"/>
      <c r="Y88" s="35"/>
      <c r="Z88" s="35"/>
      <c r="AA88" s="35"/>
      <c r="AB88" s="35"/>
      <c r="AC88" s="35"/>
      <c r="AD88" s="35"/>
      <c r="AE88" s="35"/>
      <c r="AT88" s="18" t="s">
        <v>138</v>
      </c>
      <c r="AU88" s="18" t="s">
        <v>82</v>
      </c>
    </row>
    <row r="89" spans="1:65" s="14" customFormat="1" ht="10">
      <c r="B89" s="204"/>
      <c r="C89" s="205"/>
      <c r="D89" s="187" t="s">
        <v>142</v>
      </c>
      <c r="E89" s="206" t="s">
        <v>19</v>
      </c>
      <c r="F89" s="207" t="s">
        <v>693</v>
      </c>
      <c r="G89" s="205"/>
      <c r="H89" s="208">
        <v>80</v>
      </c>
      <c r="I89" s="209"/>
      <c r="J89" s="205"/>
      <c r="K89" s="205"/>
      <c r="L89" s="210"/>
      <c r="M89" s="211"/>
      <c r="N89" s="212"/>
      <c r="O89" s="212"/>
      <c r="P89" s="212"/>
      <c r="Q89" s="212"/>
      <c r="R89" s="212"/>
      <c r="S89" s="212"/>
      <c r="T89" s="213"/>
      <c r="AT89" s="214" t="s">
        <v>142</v>
      </c>
      <c r="AU89" s="214" t="s">
        <v>82</v>
      </c>
      <c r="AV89" s="14" t="s">
        <v>84</v>
      </c>
      <c r="AW89" s="14" t="s">
        <v>35</v>
      </c>
      <c r="AX89" s="14" t="s">
        <v>82</v>
      </c>
      <c r="AY89" s="214" t="s">
        <v>130</v>
      </c>
    </row>
    <row r="90" spans="1:65" s="2" customFormat="1" ht="37.75" customHeight="1">
      <c r="A90" s="35"/>
      <c r="B90" s="36"/>
      <c r="C90" s="174" t="s">
        <v>137</v>
      </c>
      <c r="D90" s="174" t="s">
        <v>132</v>
      </c>
      <c r="E90" s="175" t="s">
        <v>1018</v>
      </c>
      <c r="F90" s="176" t="s">
        <v>1019</v>
      </c>
      <c r="G90" s="177" t="s">
        <v>182</v>
      </c>
      <c r="H90" s="178">
        <v>20</v>
      </c>
      <c r="I90" s="179"/>
      <c r="J90" s="180">
        <f>ROUND(I90*H90,2)</f>
        <v>0</v>
      </c>
      <c r="K90" s="176" t="s">
        <v>1007</v>
      </c>
      <c r="L90" s="40"/>
      <c r="M90" s="181" t="s">
        <v>19</v>
      </c>
      <c r="N90" s="182" t="s">
        <v>45</v>
      </c>
      <c r="O90" s="65"/>
      <c r="P90" s="183">
        <f>O90*H90</f>
        <v>0</v>
      </c>
      <c r="Q90" s="183">
        <v>0</v>
      </c>
      <c r="R90" s="183">
        <f>Q90*H90</f>
        <v>0</v>
      </c>
      <c r="S90" s="183">
        <v>0</v>
      </c>
      <c r="T90" s="184">
        <f>S90*H90</f>
        <v>0</v>
      </c>
      <c r="U90" s="35"/>
      <c r="V90" s="35"/>
      <c r="W90" s="35"/>
      <c r="X90" s="35"/>
      <c r="Y90" s="35"/>
      <c r="Z90" s="35"/>
      <c r="AA90" s="35"/>
      <c r="AB90" s="35"/>
      <c r="AC90" s="35"/>
      <c r="AD90" s="35"/>
      <c r="AE90" s="35"/>
      <c r="AR90" s="185" t="s">
        <v>82</v>
      </c>
      <c r="AT90" s="185" t="s">
        <v>132</v>
      </c>
      <c r="AU90" s="185" t="s">
        <v>82</v>
      </c>
      <c r="AY90" s="18" t="s">
        <v>130</v>
      </c>
      <c r="BE90" s="186">
        <f>IF(N90="základní",J90,0)</f>
        <v>0</v>
      </c>
      <c r="BF90" s="186">
        <f>IF(N90="snížená",J90,0)</f>
        <v>0</v>
      </c>
      <c r="BG90" s="186">
        <f>IF(N90="zákl. přenesená",J90,0)</f>
        <v>0</v>
      </c>
      <c r="BH90" s="186">
        <f>IF(N90="sníž. přenesená",J90,0)</f>
        <v>0</v>
      </c>
      <c r="BI90" s="186">
        <f>IF(N90="nulová",J90,0)</f>
        <v>0</v>
      </c>
      <c r="BJ90" s="18" t="s">
        <v>82</v>
      </c>
      <c r="BK90" s="186">
        <f>ROUND(I90*H90,2)</f>
        <v>0</v>
      </c>
      <c r="BL90" s="18" t="s">
        <v>82</v>
      </c>
      <c r="BM90" s="185" t="s">
        <v>1020</v>
      </c>
    </row>
    <row r="91" spans="1:65" s="2" customFormat="1" ht="63">
      <c r="A91" s="35"/>
      <c r="B91" s="36"/>
      <c r="C91" s="37"/>
      <c r="D91" s="187" t="s">
        <v>138</v>
      </c>
      <c r="E91" s="37"/>
      <c r="F91" s="188" t="s">
        <v>1021</v>
      </c>
      <c r="G91" s="37"/>
      <c r="H91" s="37"/>
      <c r="I91" s="189"/>
      <c r="J91" s="37"/>
      <c r="K91" s="37"/>
      <c r="L91" s="40"/>
      <c r="M91" s="190"/>
      <c r="N91" s="191"/>
      <c r="O91" s="65"/>
      <c r="P91" s="65"/>
      <c r="Q91" s="65"/>
      <c r="R91" s="65"/>
      <c r="S91" s="65"/>
      <c r="T91" s="66"/>
      <c r="U91" s="35"/>
      <c r="V91" s="35"/>
      <c r="W91" s="35"/>
      <c r="X91" s="35"/>
      <c r="Y91" s="35"/>
      <c r="Z91" s="35"/>
      <c r="AA91" s="35"/>
      <c r="AB91" s="35"/>
      <c r="AC91" s="35"/>
      <c r="AD91" s="35"/>
      <c r="AE91" s="35"/>
      <c r="AT91" s="18" t="s">
        <v>138</v>
      </c>
      <c r="AU91" s="18" t="s">
        <v>82</v>
      </c>
    </row>
    <row r="92" spans="1:65" s="14" customFormat="1" ht="10">
      <c r="B92" s="204"/>
      <c r="C92" s="205"/>
      <c r="D92" s="187" t="s">
        <v>142</v>
      </c>
      <c r="E92" s="206" t="s">
        <v>19</v>
      </c>
      <c r="F92" s="207" t="s">
        <v>255</v>
      </c>
      <c r="G92" s="205"/>
      <c r="H92" s="208">
        <v>20</v>
      </c>
      <c r="I92" s="209"/>
      <c r="J92" s="205"/>
      <c r="K92" s="205"/>
      <c r="L92" s="210"/>
      <c r="M92" s="211"/>
      <c r="N92" s="212"/>
      <c r="O92" s="212"/>
      <c r="P92" s="212"/>
      <c r="Q92" s="212"/>
      <c r="R92" s="212"/>
      <c r="S92" s="212"/>
      <c r="T92" s="213"/>
      <c r="AT92" s="214" t="s">
        <v>142</v>
      </c>
      <c r="AU92" s="214" t="s">
        <v>82</v>
      </c>
      <c r="AV92" s="14" t="s">
        <v>84</v>
      </c>
      <c r="AW92" s="14" t="s">
        <v>35</v>
      </c>
      <c r="AX92" s="14" t="s">
        <v>82</v>
      </c>
      <c r="AY92" s="214" t="s">
        <v>130</v>
      </c>
    </row>
    <row r="93" spans="1:65" s="2" customFormat="1" ht="37.75" customHeight="1">
      <c r="A93" s="35"/>
      <c r="B93" s="36"/>
      <c r="C93" s="174" t="s">
        <v>165</v>
      </c>
      <c r="D93" s="174" t="s">
        <v>132</v>
      </c>
      <c r="E93" s="175" t="s">
        <v>1022</v>
      </c>
      <c r="F93" s="176" t="s">
        <v>1023</v>
      </c>
      <c r="G93" s="177" t="s">
        <v>471</v>
      </c>
      <c r="H93" s="178">
        <v>5</v>
      </c>
      <c r="I93" s="179"/>
      <c r="J93" s="180">
        <f>ROUND(I93*H93,2)</f>
        <v>0</v>
      </c>
      <c r="K93" s="176" t="s">
        <v>1007</v>
      </c>
      <c r="L93" s="40"/>
      <c r="M93" s="181" t="s">
        <v>19</v>
      </c>
      <c r="N93" s="182" t="s">
        <v>45</v>
      </c>
      <c r="O93" s="65"/>
      <c r="P93" s="183">
        <f>O93*H93</f>
        <v>0</v>
      </c>
      <c r="Q93" s="183">
        <v>0</v>
      </c>
      <c r="R93" s="183">
        <f>Q93*H93</f>
        <v>0</v>
      </c>
      <c r="S93" s="183">
        <v>0</v>
      </c>
      <c r="T93" s="184">
        <f>S93*H93</f>
        <v>0</v>
      </c>
      <c r="U93" s="35"/>
      <c r="V93" s="35"/>
      <c r="W93" s="35"/>
      <c r="X93" s="35"/>
      <c r="Y93" s="35"/>
      <c r="Z93" s="35"/>
      <c r="AA93" s="35"/>
      <c r="AB93" s="35"/>
      <c r="AC93" s="35"/>
      <c r="AD93" s="35"/>
      <c r="AE93" s="35"/>
      <c r="AR93" s="185" t="s">
        <v>82</v>
      </c>
      <c r="AT93" s="185" t="s">
        <v>132</v>
      </c>
      <c r="AU93" s="185" t="s">
        <v>82</v>
      </c>
      <c r="AY93" s="18" t="s">
        <v>130</v>
      </c>
      <c r="BE93" s="186">
        <f>IF(N93="základní",J93,0)</f>
        <v>0</v>
      </c>
      <c r="BF93" s="186">
        <f>IF(N93="snížená",J93,0)</f>
        <v>0</v>
      </c>
      <c r="BG93" s="186">
        <f>IF(N93="zákl. přenesená",J93,0)</f>
        <v>0</v>
      </c>
      <c r="BH93" s="186">
        <f>IF(N93="sníž. přenesená",J93,0)</f>
        <v>0</v>
      </c>
      <c r="BI93" s="186">
        <f>IF(N93="nulová",J93,0)</f>
        <v>0</v>
      </c>
      <c r="BJ93" s="18" t="s">
        <v>82</v>
      </c>
      <c r="BK93" s="186">
        <f>ROUND(I93*H93,2)</f>
        <v>0</v>
      </c>
      <c r="BL93" s="18" t="s">
        <v>82</v>
      </c>
      <c r="BM93" s="185" t="s">
        <v>1024</v>
      </c>
    </row>
    <row r="94" spans="1:65" s="2" customFormat="1" ht="36">
      <c r="A94" s="35"/>
      <c r="B94" s="36"/>
      <c r="C94" s="37"/>
      <c r="D94" s="187" t="s">
        <v>138</v>
      </c>
      <c r="E94" s="37"/>
      <c r="F94" s="188" t="s">
        <v>1025</v>
      </c>
      <c r="G94" s="37"/>
      <c r="H94" s="37"/>
      <c r="I94" s="189"/>
      <c r="J94" s="37"/>
      <c r="K94" s="37"/>
      <c r="L94" s="40"/>
      <c r="M94" s="190"/>
      <c r="N94" s="191"/>
      <c r="O94" s="65"/>
      <c r="P94" s="65"/>
      <c r="Q94" s="65"/>
      <c r="R94" s="65"/>
      <c r="S94" s="65"/>
      <c r="T94" s="66"/>
      <c r="U94" s="35"/>
      <c r="V94" s="35"/>
      <c r="W94" s="35"/>
      <c r="X94" s="35"/>
      <c r="Y94" s="35"/>
      <c r="Z94" s="35"/>
      <c r="AA94" s="35"/>
      <c r="AB94" s="35"/>
      <c r="AC94" s="35"/>
      <c r="AD94" s="35"/>
      <c r="AE94" s="35"/>
      <c r="AT94" s="18" t="s">
        <v>138</v>
      </c>
      <c r="AU94" s="18" t="s">
        <v>82</v>
      </c>
    </row>
    <row r="95" spans="1:65" s="14" customFormat="1" ht="10">
      <c r="B95" s="204"/>
      <c r="C95" s="205"/>
      <c r="D95" s="187" t="s">
        <v>142</v>
      </c>
      <c r="E95" s="206" t="s">
        <v>19</v>
      </c>
      <c r="F95" s="207" t="s">
        <v>165</v>
      </c>
      <c r="G95" s="205"/>
      <c r="H95" s="208">
        <v>5</v>
      </c>
      <c r="I95" s="209"/>
      <c r="J95" s="205"/>
      <c r="K95" s="205"/>
      <c r="L95" s="210"/>
      <c r="M95" s="211"/>
      <c r="N95" s="212"/>
      <c r="O95" s="212"/>
      <c r="P95" s="212"/>
      <c r="Q95" s="212"/>
      <c r="R95" s="212"/>
      <c r="S95" s="212"/>
      <c r="T95" s="213"/>
      <c r="AT95" s="214" t="s">
        <v>142</v>
      </c>
      <c r="AU95" s="214" t="s">
        <v>82</v>
      </c>
      <c r="AV95" s="14" t="s">
        <v>84</v>
      </c>
      <c r="AW95" s="14" t="s">
        <v>35</v>
      </c>
      <c r="AX95" s="14" t="s">
        <v>82</v>
      </c>
      <c r="AY95" s="214" t="s">
        <v>130</v>
      </c>
    </row>
    <row r="96" spans="1:65" s="2" customFormat="1" ht="37.75" customHeight="1">
      <c r="A96" s="35"/>
      <c r="B96" s="36"/>
      <c r="C96" s="174" t="s">
        <v>172</v>
      </c>
      <c r="D96" s="174" t="s">
        <v>132</v>
      </c>
      <c r="E96" s="175" t="s">
        <v>1026</v>
      </c>
      <c r="F96" s="176" t="s">
        <v>1027</v>
      </c>
      <c r="G96" s="177" t="s">
        <v>471</v>
      </c>
      <c r="H96" s="178">
        <v>4</v>
      </c>
      <c r="I96" s="179"/>
      <c r="J96" s="180">
        <f>ROUND(I96*H96,2)</f>
        <v>0</v>
      </c>
      <c r="K96" s="176" t="s">
        <v>1007</v>
      </c>
      <c r="L96" s="40"/>
      <c r="M96" s="181" t="s">
        <v>19</v>
      </c>
      <c r="N96" s="182" t="s">
        <v>45</v>
      </c>
      <c r="O96" s="65"/>
      <c r="P96" s="183">
        <f>O96*H96</f>
        <v>0</v>
      </c>
      <c r="Q96" s="183">
        <v>0</v>
      </c>
      <c r="R96" s="183">
        <f>Q96*H96</f>
        <v>0</v>
      </c>
      <c r="S96" s="183">
        <v>0</v>
      </c>
      <c r="T96" s="184">
        <f>S96*H96</f>
        <v>0</v>
      </c>
      <c r="U96" s="35"/>
      <c r="V96" s="35"/>
      <c r="W96" s="35"/>
      <c r="X96" s="35"/>
      <c r="Y96" s="35"/>
      <c r="Z96" s="35"/>
      <c r="AA96" s="35"/>
      <c r="AB96" s="35"/>
      <c r="AC96" s="35"/>
      <c r="AD96" s="35"/>
      <c r="AE96" s="35"/>
      <c r="AR96" s="185" t="s">
        <v>82</v>
      </c>
      <c r="AT96" s="185" t="s">
        <v>132</v>
      </c>
      <c r="AU96" s="185" t="s">
        <v>82</v>
      </c>
      <c r="AY96" s="18" t="s">
        <v>130</v>
      </c>
      <c r="BE96" s="186">
        <f>IF(N96="základní",J96,0)</f>
        <v>0</v>
      </c>
      <c r="BF96" s="186">
        <f>IF(N96="snížená",J96,0)</f>
        <v>0</v>
      </c>
      <c r="BG96" s="186">
        <f>IF(N96="zákl. přenesená",J96,0)</f>
        <v>0</v>
      </c>
      <c r="BH96" s="186">
        <f>IF(N96="sníž. přenesená",J96,0)</f>
        <v>0</v>
      </c>
      <c r="BI96" s="186">
        <f>IF(N96="nulová",J96,0)</f>
        <v>0</v>
      </c>
      <c r="BJ96" s="18" t="s">
        <v>82</v>
      </c>
      <c r="BK96" s="186">
        <f>ROUND(I96*H96,2)</f>
        <v>0</v>
      </c>
      <c r="BL96" s="18" t="s">
        <v>82</v>
      </c>
      <c r="BM96" s="185" t="s">
        <v>1028</v>
      </c>
    </row>
    <row r="97" spans="1:65" s="2" customFormat="1" ht="36">
      <c r="A97" s="35"/>
      <c r="B97" s="36"/>
      <c r="C97" s="37"/>
      <c r="D97" s="187" t="s">
        <v>138</v>
      </c>
      <c r="E97" s="37"/>
      <c r="F97" s="188" t="s">
        <v>1029</v>
      </c>
      <c r="G97" s="37"/>
      <c r="H97" s="37"/>
      <c r="I97" s="189"/>
      <c r="J97" s="37"/>
      <c r="K97" s="37"/>
      <c r="L97" s="40"/>
      <c r="M97" s="190"/>
      <c r="N97" s="191"/>
      <c r="O97" s="65"/>
      <c r="P97" s="65"/>
      <c r="Q97" s="65"/>
      <c r="R97" s="65"/>
      <c r="S97" s="65"/>
      <c r="T97" s="66"/>
      <c r="U97" s="35"/>
      <c r="V97" s="35"/>
      <c r="W97" s="35"/>
      <c r="X97" s="35"/>
      <c r="Y97" s="35"/>
      <c r="Z97" s="35"/>
      <c r="AA97" s="35"/>
      <c r="AB97" s="35"/>
      <c r="AC97" s="35"/>
      <c r="AD97" s="35"/>
      <c r="AE97" s="35"/>
      <c r="AT97" s="18" t="s">
        <v>138</v>
      </c>
      <c r="AU97" s="18" t="s">
        <v>82</v>
      </c>
    </row>
    <row r="98" spans="1:65" s="14" customFormat="1" ht="10">
      <c r="B98" s="204"/>
      <c r="C98" s="205"/>
      <c r="D98" s="187" t="s">
        <v>142</v>
      </c>
      <c r="E98" s="206" t="s">
        <v>19</v>
      </c>
      <c r="F98" s="207" t="s">
        <v>137</v>
      </c>
      <c r="G98" s="205"/>
      <c r="H98" s="208">
        <v>4</v>
      </c>
      <c r="I98" s="209"/>
      <c r="J98" s="205"/>
      <c r="K98" s="205"/>
      <c r="L98" s="210"/>
      <c r="M98" s="211"/>
      <c r="N98" s="212"/>
      <c r="O98" s="212"/>
      <c r="P98" s="212"/>
      <c r="Q98" s="212"/>
      <c r="R98" s="212"/>
      <c r="S98" s="212"/>
      <c r="T98" s="213"/>
      <c r="AT98" s="214" t="s">
        <v>142</v>
      </c>
      <c r="AU98" s="214" t="s">
        <v>82</v>
      </c>
      <c r="AV98" s="14" t="s">
        <v>84</v>
      </c>
      <c r="AW98" s="14" t="s">
        <v>35</v>
      </c>
      <c r="AX98" s="14" t="s">
        <v>82</v>
      </c>
      <c r="AY98" s="214" t="s">
        <v>130</v>
      </c>
    </row>
    <row r="99" spans="1:65" s="2" customFormat="1" ht="37.75" customHeight="1">
      <c r="A99" s="35"/>
      <c r="B99" s="36"/>
      <c r="C99" s="174" t="s">
        <v>179</v>
      </c>
      <c r="D99" s="174" t="s">
        <v>132</v>
      </c>
      <c r="E99" s="175" t="s">
        <v>1030</v>
      </c>
      <c r="F99" s="176" t="s">
        <v>1031</v>
      </c>
      <c r="G99" s="177" t="s">
        <v>471</v>
      </c>
      <c r="H99" s="178">
        <v>2</v>
      </c>
      <c r="I99" s="179"/>
      <c r="J99" s="180">
        <f>ROUND(I99*H99,2)</f>
        <v>0</v>
      </c>
      <c r="K99" s="176" t="s">
        <v>1007</v>
      </c>
      <c r="L99" s="40"/>
      <c r="M99" s="181" t="s">
        <v>19</v>
      </c>
      <c r="N99" s="182" t="s">
        <v>45</v>
      </c>
      <c r="O99" s="65"/>
      <c r="P99" s="183">
        <f>O99*H99</f>
        <v>0</v>
      </c>
      <c r="Q99" s="183">
        <v>0</v>
      </c>
      <c r="R99" s="183">
        <f>Q99*H99</f>
        <v>0</v>
      </c>
      <c r="S99" s="183">
        <v>0</v>
      </c>
      <c r="T99" s="184">
        <f>S99*H99</f>
        <v>0</v>
      </c>
      <c r="U99" s="35"/>
      <c r="V99" s="35"/>
      <c r="W99" s="35"/>
      <c r="X99" s="35"/>
      <c r="Y99" s="35"/>
      <c r="Z99" s="35"/>
      <c r="AA99" s="35"/>
      <c r="AB99" s="35"/>
      <c r="AC99" s="35"/>
      <c r="AD99" s="35"/>
      <c r="AE99" s="35"/>
      <c r="AR99" s="185" t="s">
        <v>82</v>
      </c>
      <c r="AT99" s="185" t="s">
        <v>132</v>
      </c>
      <c r="AU99" s="185" t="s">
        <v>82</v>
      </c>
      <c r="AY99" s="18" t="s">
        <v>130</v>
      </c>
      <c r="BE99" s="186">
        <f>IF(N99="základní",J99,0)</f>
        <v>0</v>
      </c>
      <c r="BF99" s="186">
        <f>IF(N99="snížená",J99,0)</f>
        <v>0</v>
      </c>
      <c r="BG99" s="186">
        <f>IF(N99="zákl. přenesená",J99,0)</f>
        <v>0</v>
      </c>
      <c r="BH99" s="186">
        <f>IF(N99="sníž. přenesená",J99,0)</f>
        <v>0</v>
      </c>
      <c r="BI99" s="186">
        <f>IF(N99="nulová",J99,0)</f>
        <v>0</v>
      </c>
      <c r="BJ99" s="18" t="s">
        <v>82</v>
      </c>
      <c r="BK99" s="186">
        <f>ROUND(I99*H99,2)</f>
        <v>0</v>
      </c>
      <c r="BL99" s="18" t="s">
        <v>82</v>
      </c>
      <c r="BM99" s="185" t="s">
        <v>1032</v>
      </c>
    </row>
    <row r="100" spans="1:65" s="2" customFormat="1" ht="36">
      <c r="A100" s="35"/>
      <c r="B100" s="36"/>
      <c r="C100" s="37"/>
      <c r="D100" s="187" t="s">
        <v>138</v>
      </c>
      <c r="E100" s="37"/>
      <c r="F100" s="188" t="s">
        <v>1033</v>
      </c>
      <c r="G100" s="37"/>
      <c r="H100" s="37"/>
      <c r="I100" s="189"/>
      <c r="J100" s="37"/>
      <c r="K100" s="37"/>
      <c r="L100" s="40"/>
      <c r="M100" s="190"/>
      <c r="N100" s="191"/>
      <c r="O100" s="65"/>
      <c r="P100" s="65"/>
      <c r="Q100" s="65"/>
      <c r="R100" s="65"/>
      <c r="S100" s="65"/>
      <c r="T100" s="66"/>
      <c r="U100" s="35"/>
      <c r="V100" s="35"/>
      <c r="W100" s="35"/>
      <c r="X100" s="35"/>
      <c r="Y100" s="35"/>
      <c r="Z100" s="35"/>
      <c r="AA100" s="35"/>
      <c r="AB100" s="35"/>
      <c r="AC100" s="35"/>
      <c r="AD100" s="35"/>
      <c r="AE100" s="35"/>
      <c r="AT100" s="18" t="s">
        <v>138</v>
      </c>
      <c r="AU100" s="18" t="s">
        <v>82</v>
      </c>
    </row>
    <row r="101" spans="1:65" s="14" customFormat="1" ht="10">
      <c r="B101" s="204"/>
      <c r="C101" s="205"/>
      <c r="D101" s="187" t="s">
        <v>142</v>
      </c>
      <c r="E101" s="206" t="s">
        <v>19</v>
      </c>
      <c r="F101" s="207" t="s">
        <v>84</v>
      </c>
      <c r="G101" s="205"/>
      <c r="H101" s="208">
        <v>2</v>
      </c>
      <c r="I101" s="209"/>
      <c r="J101" s="205"/>
      <c r="K101" s="205"/>
      <c r="L101" s="210"/>
      <c r="M101" s="211"/>
      <c r="N101" s="212"/>
      <c r="O101" s="212"/>
      <c r="P101" s="212"/>
      <c r="Q101" s="212"/>
      <c r="R101" s="212"/>
      <c r="S101" s="212"/>
      <c r="T101" s="213"/>
      <c r="AT101" s="214" t="s">
        <v>142</v>
      </c>
      <c r="AU101" s="214" t="s">
        <v>82</v>
      </c>
      <c r="AV101" s="14" t="s">
        <v>84</v>
      </c>
      <c r="AW101" s="14" t="s">
        <v>35</v>
      </c>
      <c r="AX101" s="14" t="s">
        <v>82</v>
      </c>
      <c r="AY101" s="214" t="s">
        <v>130</v>
      </c>
    </row>
    <row r="102" spans="1:65" s="2" customFormat="1" ht="24.15" customHeight="1">
      <c r="A102" s="35"/>
      <c r="B102" s="36"/>
      <c r="C102" s="174" t="s">
        <v>187</v>
      </c>
      <c r="D102" s="174" t="s">
        <v>132</v>
      </c>
      <c r="E102" s="175" t="s">
        <v>1034</v>
      </c>
      <c r="F102" s="176" t="s">
        <v>1035</v>
      </c>
      <c r="G102" s="177" t="s">
        <v>471</v>
      </c>
      <c r="H102" s="178">
        <v>20</v>
      </c>
      <c r="I102" s="179"/>
      <c r="J102" s="180">
        <f>ROUND(I102*H102,2)</f>
        <v>0</v>
      </c>
      <c r="K102" s="176" t="s">
        <v>1007</v>
      </c>
      <c r="L102" s="40"/>
      <c r="M102" s="181" t="s">
        <v>19</v>
      </c>
      <c r="N102" s="182" t="s">
        <v>45</v>
      </c>
      <c r="O102" s="65"/>
      <c r="P102" s="183">
        <f>O102*H102</f>
        <v>0</v>
      </c>
      <c r="Q102" s="183">
        <v>0</v>
      </c>
      <c r="R102" s="183">
        <f>Q102*H102</f>
        <v>0</v>
      </c>
      <c r="S102" s="183">
        <v>0</v>
      </c>
      <c r="T102" s="184">
        <f>S102*H102</f>
        <v>0</v>
      </c>
      <c r="U102" s="35"/>
      <c r="V102" s="35"/>
      <c r="W102" s="35"/>
      <c r="X102" s="35"/>
      <c r="Y102" s="35"/>
      <c r="Z102" s="35"/>
      <c r="AA102" s="35"/>
      <c r="AB102" s="35"/>
      <c r="AC102" s="35"/>
      <c r="AD102" s="35"/>
      <c r="AE102" s="35"/>
      <c r="AR102" s="185" t="s">
        <v>82</v>
      </c>
      <c r="AT102" s="185" t="s">
        <v>132</v>
      </c>
      <c r="AU102" s="185" t="s">
        <v>82</v>
      </c>
      <c r="AY102" s="18" t="s">
        <v>130</v>
      </c>
      <c r="BE102" s="186">
        <f>IF(N102="základní",J102,0)</f>
        <v>0</v>
      </c>
      <c r="BF102" s="186">
        <f>IF(N102="snížená",J102,0)</f>
        <v>0</v>
      </c>
      <c r="BG102" s="186">
        <f>IF(N102="zákl. přenesená",J102,0)</f>
        <v>0</v>
      </c>
      <c r="BH102" s="186">
        <f>IF(N102="sníž. přenesená",J102,0)</f>
        <v>0</v>
      </c>
      <c r="BI102" s="186">
        <f>IF(N102="nulová",J102,0)</f>
        <v>0</v>
      </c>
      <c r="BJ102" s="18" t="s">
        <v>82</v>
      </c>
      <c r="BK102" s="186">
        <f>ROUND(I102*H102,2)</f>
        <v>0</v>
      </c>
      <c r="BL102" s="18" t="s">
        <v>82</v>
      </c>
      <c r="BM102" s="185" t="s">
        <v>1036</v>
      </c>
    </row>
    <row r="103" spans="1:65" s="2" customFormat="1" ht="10">
      <c r="A103" s="35"/>
      <c r="B103" s="36"/>
      <c r="C103" s="37"/>
      <c r="D103" s="187" t="s">
        <v>138</v>
      </c>
      <c r="E103" s="37"/>
      <c r="F103" s="188" t="s">
        <v>1035</v>
      </c>
      <c r="G103" s="37"/>
      <c r="H103" s="37"/>
      <c r="I103" s="189"/>
      <c r="J103" s="37"/>
      <c r="K103" s="37"/>
      <c r="L103" s="40"/>
      <c r="M103" s="190"/>
      <c r="N103" s="191"/>
      <c r="O103" s="65"/>
      <c r="P103" s="65"/>
      <c r="Q103" s="65"/>
      <c r="R103" s="65"/>
      <c r="S103" s="65"/>
      <c r="T103" s="66"/>
      <c r="U103" s="35"/>
      <c r="V103" s="35"/>
      <c r="W103" s="35"/>
      <c r="X103" s="35"/>
      <c r="Y103" s="35"/>
      <c r="Z103" s="35"/>
      <c r="AA103" s="35"/>
      <c r="AB103" s="35"/>
      <c r="AC103" s="35"/>
      <c r="AD103" s="35"/>
      <c r="AE103" s="35"/>
      <c r="AT103" s="18" t="s">
        <v>138</v>
      </c>
      <c r="AU103" s="18" t="s">
        <v>82</v>
      </c>
    </row>
    <row r="104" spans="1:65" s="14" customFormat="1" ht="10">
      <c r="B104" s="204"/>
      <c r="C104" s="205"/>
      <c r="D104" s="187" t="s">
        <v>142</v>
      </c>
      <c r="E104" s="206" t="s">
        <v>19</v>
      </c>
      <c r="F104" s="207" t="s">
        <v>255</v>
      </c>
      <c r="G104" s="205"/>
      <c r="H104" s="208">
        <v>20</v>
      </c>
      <c r="I104" s="209"/>
      <c r="J104" s="205"/>
      <c r="K104" s="205"/>
      <c r="L104" s="210"/>
      <c r="M104" s="211"/>
      <c r="N104" s="212"/>
      <c r="O104" s="212"/>
      <c r="P104" s="212"/>
      <c r="Q104" s="212"/>
      <c r="R104" s="212"/>
      <c r="S104" s="212"/>
      <c r="T104" s="213"/>
      <c r="AT104" s="214" t="s">
        <v>142</v>
      </c>
      <c r="AU104" s="214" t="s">
        <v>82</v>
      </c>
      <c r="AV104" s="14" t="s">
        <v>84</v>
      </c>
      <c r="AW104" s="14" t="s">
        <v>35</v>
      </c>
      <c r="AX104" s="14" t="s">
        <v>82</v>
      </c>
      <c r="AY104" s="214" t="s">
        <v>130</v>
      </c>
    </row>
    <row r="105" spans="1:65" s="2" customFormat="1" ht="49" customHeight="1">
      <c r="A105" s="35"/>
      <c r="B105" s="36"/>
      <c r="C105" s="226" t="s">
        <v>193</v>
      </c>
      <c r="D105" s="226" t="s">
        <v>188</v>
      </c>
      <c r="E105" s="227" t="s">
        <v>1037</v>
      </c>
      <c r="F105" s="228" t="s">
        <v>1038</v>
      </c>
      <c r="G105" s="229" t="s">
        <v>471</v>
      </c>
      <c r="H105" s="230">
        <v>5</v>
      </c>
      <c r="I105" s="231"/>
      <c r="J105" s="232">
        <f>ROUND(I105*H105,2)</f>
        <v>0</v>
      </c>
      <c r="K105" s="228" t="s">
        <v>1007</v>
      </c>
      <c r="L105" s="233"/>
      <c r="M105" s="234" t="s">
        <v>19</v>
      </c>
      <c r="N105" s="235" t="s">
        <v>45</v>
      </c>
      <c r="O105" s="65"/>
      <c r="P105" s="183">
        <f>O105*H105</f>
        <v>0</v>
      </c>
      <c r="Q105" s="183">
        <v>0</v>
      </c>
      <c r="R105" s="183">
        <f>Q105*H105</f>
        <v>0</v>
      </c>
      <c r="S105" s="183">
        <v>0</v>
      </c>
      <c r="T105" s="184">
        <f>S105*H105</f>
        <v>0</v>
      </c>
      <c r="U105" s="35"/>
      <c r="V105" s="35"/>
      <c r="W105" s="35"/>
      <c r="X105" s="35"/>
      <c r="Y105" s="35"/>
      <c r="Z105" s="35"/>
      <c r="AA105" s="35"/>
      <c r="AB105" s="35"/>
      <c r="AC105" s="35"/>
      <c r="AD105" s="35"/>
      <c r="AE105" s="35"/>
      <c r="AR105" s="185" t="s">
        <v>84</v>
      </c>
      <c r="AT105" s="185" t="s">
        <v>188</v>
      </c>
      <c r="AU105" s="185" t="s">
        <v>82</v>
      </c>
      <c r="AY105" s="18" t="s">
        <v>130</v>
      </c>
      <c r="BE105" s="186">
        <f>IF(N105="základní",J105,0)</f>
        <v>0</v>
      </c>
      <c r="BF105" s="186">
        <f>IF(N105="snížená",J105,0)</f>
        <v>0</v>
      </c>
      <c r="BG105" s="186">
        <f>IF(N105="zákl. přenesená",J105,0)</f>
        <v>0</v>
      </c>
      <c r="BH105" s="186">
        <f>IF(N105="sníž. přenesená",J105,0)</f>
        <v>0</v>
      </c>
      <c r="BI105" s="186">
        <f>IF(N105="nulová",J105,0)</f>
        <v>0</v>
      </c>
      <c r="BJ105" s="18" t="s">
        <v>82</v>
      </c>
      <c r="BK105" s="186">
        <f>ROUND(I105*H105,2)</f>
        <v>0</v>
      </c>
      <c r="BL105" s="18" t="s">
        <v>82</v>
      </c>
      <c r="BM105" s="185" t="s">
        <v>1039</v>
      </c>
    </row>
    <row r="106" spans="1:65" s="2" customFormat="1" ht="27">
      <c r="A106" s="35"/>
      <c r="B106" s="36"/>
      <c r="C106" s="37"/>
      <c r="D106" s="187" t="s">
        <v>138</v>
      </c>
      <c r="E106" s="37"/>
      <c r="F106" s="188" t="s">
        <v>1038</v>
      </c>
      <c r="G106" s="37"/>
      <c r="H106" s="37"/>
      <c r="I106" s="189"/>
      <c r="J106" s="37"/>
      <c r="K106" s="37"/>
      <c r="L106" s="40"/>
      <c r="M106" s="190"/>
      <c r="N106" s="191"/>
      <c r="O106" s="65"/>
      <c r="P106" s="65"/>
      <c r="Q106" s="65"/>
      <c r="R106" s="65"/>
      <c r="S106" s="65"/>
      <c r="T106" s="66"/>
      <c r="U106" s="35"/>
      <c r="V106" s="35"/>
      <c r="W106" s="35"/>
      <c r="X106" s="35"/>
      <c r="Y106" s="35"/>
      <c r="Z106" s="35"/>
      <c r="AA106" s="35"/>
      <c r="AB106" s="35"/>
      <c r="AC106" s="35"/>
      <c r="AD106" s="35"/>
      <c r="AE106" s="35"/>
      <c r="AT106" s="18" t="s">
        <v>138</v>
      </c>
      <c r="AU106" s="18" t="s">
        <v>82</v>
      </c>
    </row>
    <row r="107" spans="1:65" s="14" customFormat="1" ht="10">
      <c r="B107" s="204"/>
      <c r="C107" s="205"/>
      <c r="D107" s="187" t="s">
        <v>142</v>
      </c>
      <c r="E107" s="206" t="s">
        <v>19</v>
      </c>
      <c r="F107" s="207" t="s">
        <v>165</v>
      </c>
      <c r="G107" s="205"/>
      <c r="H107" s="208">
        <v>5</v>
      </c>
      <c r="I107" s="209"/>
      <c r="J107" s="205"/>
      <c r="K107" s="205"/>
      <c r="L107" s="210"/>
      <c r="M107" s="211"/>
      <c r="N107" s="212"/>
      <c r="O107" s="212"/>
      <c r="P107" s="212"/>
      <c r="Q107" s="212"/>
      <c r="R107" s="212"/>
      <c r="S107" s="212"/>
      <c r="T107" s="213"/>
      <c r="AT107" s="214" t="s">
        <v>142</v>
      </c>
      <c r="AU107" s="214" t="s">
        <v>82</v>
      </c>
      <c r="AV107" s="14" t="s">
        <v>84</v>
      </c>
      <c r="AW107" s="14" t="s">
        <v>35</v>
      </c>
      <c r="AX107" s="14" t="s">
        <v>82</v>
      </c>
      <c r="AY107" s="214" t="s">
        <v>130</v>
      </c>
    </row>
    <row r="108" spans="1:65" s="2" customFormat="1" ht="49" customHeight="1">
      <c r="A108" s="35"/>
      <c r="B108" s="36"/>
      <c r="C108" s="226" t="s">
        <v>200</v>
      </c>
      <c r="D108" s="226" t="s">
        <v>188</v>
      </c>
      <c r="E108" s="227" t="s">
        <v>1040</v>
      </c>
      <c r="F108" s="228" t="s">
        <v>1041</v>
      </c>
      <c r="G108" s="229" t="s">
        <v>471</v>
      </c>
      <c r="H108" s="230">
        <v>5</v>
      </c>
      <c r="I108" s="231"/>
      <c r="J108" s="232">
        <f>ROUND(I108*H108,2)</f>
        <v>0</v>
      </c>
      <c r="K108" s="228" t="s">
        <v>1007</v>
      </c>
      <c r="L108" s="233"/>
      <c r="M108" s="234" t="s">
        <v>19</v>
      </c>
      <c r="N108" s="235" t="s">
        <v>45</v>
      </c>
      <c r="O108" s="65"/>
      <c r="P108" s="183">
        <f>O108*H108</f>
        <v>0</v>
      </c>
      <c r="Q108" s="183">
        <v>0</v>
      </c>
      <c r="R108" s="183">
        <f>Q108*H108</f>
        <v>0</v>
      </c>
      <c r="S108" s="183">
        <v>0</v>
      </c>
      <c r="T108" s="184">
        <f>S108*H108</f>
        <v>0</v>
      </c>
      <c r="U108" s="35"/>
      <c r="V108" s="35"/>
      <c r="W108" s="35"/>
      <c r="X108" s="35"/>
      <c r="Y108" s="35"/>
      <c r="Z108" s="35"/>
      <c r="AA108" s="35"/>
      <c r="AB108" s="35"/>
      <c r="AC108" s="35"/>
      <c r="AD108" s="35"/>
      <c r="AE108" s="35"/>
      <c r="AR108" s="185" t="s">
        <v>84</v>
      </c>
      <c r="AT108" s="185" t="s">
        <v>188</v>
      </c>
      <c r="AU108" s="185" t="s">
        <v>82</v>
      </c>
      <c r="AY108" s="18" t="s">
        <v>130</v>
      </c>
      <c r="BE108" s="186">
        <f>IF(N108="základní",J108,0)</f>
        <v>0</v>
      </c>
      <c r="BF108" s="186">
        <f>IF(N108="snížená",J108,0)</f>
        <v>0</v>
      </c>
      <c r="BG108" s="186">
        <f>IF(N108="zákl. přenesená",J108,0)</f>
        <v>0</v>
      </c>
      <c r="BH108" s="186">
        <f>IF(N108="sníž. přenesená",J108,0)</f>
        <v>0</v>
      </c>
      <c r="BI108" s="186">
        <f>IF(N108="nulová",J108,0)</f>
        <v>0</v>
      </c>
      <c r="BJ108" s="18" t="s">
        <v>82</v>
      </c>
      <c r="BK108" s="186">
        <f>ROUND(I108*H108,2)</f>
        <v>0</v>
      </c>
      <c r="BL108" s="18" t="s">
        <v>82</v>
      </c>
      <c r="BM108" s="185" t="s">
        <v>1042</v>
      </c>
    </row>
    <row r="109" spans="1:65" s="2" customFormat="1" ht="27">
      <c r="A109" s="35"/>
      <c r="B109" s="36"/>
      <c r="C109" s="37"/>
      <c r="D109" s="187" t="s">
        <v>138</v>
      </c>
      <c r="E109" s="37"/>
      <c r="F109" s="188" t="s">
        <v>1041</v>
      </c>
      <c r="G109" s="37"/>
      <c r="H109" s="37"/>
      <c r="I109" s="189"/>
      <c r="J109" s="37"/>
      <c r="K109" s="37"/>
      <c r="L109" s="40"/>
      <c r="M109" s="190"/>
      <c r="N109" s="191"/>
      <c r="O109" s="65"/>
      <c r="P109" s="65"/>
      <c r="Q109" s="65"/>
      <c r="R109" s="65"/>
      <c r="S109" s="65"/>
      <c r="T109" s="66"/>
      <c r="U109" s="35"/>
      <c r="V109" s="35"/>
      <c r="W109" s="35"/>
      <c r="X109" s="35"/>
      <c r="Y109" s="35"/>
      <c r="Z109" s="35"/>
      <c r="AA109" s="35"/>
      <c r="AB109" s="35"/>
      <c r="AC109" s="35"/>
      <c r="AD109" s="35"/>
      <c r="AE109" s="35"/>
      <c r="AT109" s="18" t="s">
        <v>138</v>
      </c>
      <c r="AU109" s="18" t="s">
        <v>82</v>
      </c>
    </row>
    <row r="110" spans="1:65" s="2" customFormat="1" ht="21.75" customHeight="1">
      <c r="A110" s="35"/>
      <c r="B110" s="36"/>
      <c r="C110" s="174" t="s">
        <v>207</v>
      </c>
      <c r="D110" s="174" t="s">
        <v>132</v>
      </c>
      <c r="E110" s="175" t="s">
        <v>1043</v>
      </c>
      <c r="F110" s="176" t="s">
        <v>1044</v>
      </c>
      <c r="G110" s="177" t="s">
        <v>471</v>
      </c>
      <c r="H110" s="178">
        <v>5</v>
      </c>
      <c r="I110" s="179"/>
      <c r="J110" s="180">
        <f>ROUND(I110*H110,2)</f>
        <v>0</v>
      </c>
      <c r="K110" s="176" t="s">
        <v>1007</v>
      </c>
      <c r="L110" s="40"/>
      <c r="M110" s="181" t="s">
        <v>19</v>
      </c>
      <c r="N110" s="182" t="s">
        <v>45</v>
      </c>
      <c r="O110" s="65"/>
      <c r="P110" s="183">
        <f>O110*H110</f>
        <v>0</v>
      </c>
      <c r="Q110" s="183">
        <v>0</v>
      </c>
      <c r="R110" s="183">
        <f>Q110*H110</f>
        <v>0</v>
      </c>
      <c r="S110" s="183">
        <v>0</v>
      </c>
      <c r="T110" s="184">
        <f>S110*H110</f>
        <v>0</v>
      </c>
      <c r="U110" s="35"/>
      <c r="V110" s="35"/>
      <c r="W110" s="35"/>
      <c r="X110" s="35"/>
      <c r="Y110" s="35"/>
      <c r="Z110" s="35"/>
      <c r="AA110" s="35"/>
      <c r="AB110" s="35"/>
      <c r="AC110" s="35"/>
      <c r="AD110" s="35"/>
      <c r="AE110" s="35"/>
      <c r="AR110" s="185" t="s">
        <v>82</v>
      </c>
      <c r="AT110" s="185" t="s">
        <v>132</v>
      </c>
      <c r="AU110" s="185" t="s">
        <v>82</v>
      </c>
      <c r="AY110" s="18" t="s">
        <v>130</v>
      </c>
      <c r="BE110" s="186">
        <f>IF(N110="základní",J110,0)</f>
        <v>0</v>
      </c>
      <c r="BF110" s="186">
        <f>IF(N110="snížená",J110,0)</f>
        <v>0</v>
      </c>
      <c r="BG110" s="186">
        <f>IF(N110="zákl. přenesená",J110,0)</f>
        <v>0</v>
      </c>
      <c r="BH110" s="186">
        <f>IF(N110="sníž. přenesená",J110,0)</f>
        <v>0</v>
      </c>
      <c r="BI110" s="186">
        <f>IF(N110="nulová",J110,0)</f>
        <v>0</v>
      </c>
      <c r="BJ110" s="18" t="s">
        <v>82</v>
      </c>
      <c r="BK110" s="186">
        <f>ROUND(I110*H110,2)</f>
        <v>0</v>
      </c>
      <c r="BL110" s="18" t="s">
        <v>82</v>
      </c>
      <c r="BM110" s="185" t="s">
        <v>1045</v>
      </c>
    </row>
    <row r="111" spans="1:65" s="2" customFormat="1" ht="10">
      <c r="A111" s="35"/>
      <c r="B111" s="36"/>
      <c r="C111" s="37"/>
      <c r="D111" s="187" t="s">
        <v>138</v>
      </c>
      <c r="E111" s="37"/>
      <c r="F111" s="188" t="s">
        <v>1044</v>
      </c>
      <c r="G111" s="37"/>
      <c r="H111" s="37"/>
      <c r="I111" s="189"/>
      <c r="J111" s="37"/>
      <c r="K111" s="37"/>
      <c r="L111" s="40"/>
      <c r="M111" s="190"/>
      <c r="N111" s="191"/>
      <c r="O111" s="65"/>
      <c r="P111" s="65"/>
      <c r="Q111" s="65"/>
      <c r="R111" s="65"/>
      <c r="S111" s="65"/>
      <c r="T111" s="66"/>
      <c r="U111" s="35"/>
      <c r="V111" s="35"/>
      <c r="W111" s="35"/>
      <c r="X111" s="35"/>
      <c r="Y111" s="35"/>
      <c r="Z111" s="35"/>
      <c r="AA111" s="35"/>
      <c r="AB111" s="35"/>
      <c r="AC111" s="35"/>
      <c r="AD111" s="35"/>
      <c r="AE111" s="35"/>
      <c r="AT111" s="18" t="s">
        <v>138</v>
      </c>
      <c r="AU111" s="18" t="s">
        <v>82</v>
      </c>
    </row>
    <row r="112" spans="1:65" s="14" customFormat="1" ht="10">
      <c r="B112" s="204"/>
      <c r="C112" s="205"/>
      <c r="D112" s="187" t="s">
        <v>142</v>
      </c>
      <c r="E112" s="206" t="s">
        <v>19</v>
      </c>
      <c r="F112" s="207" t="s">
        <v>165</v>
      </c>
      <c r="G112" s="205"/>
      <c r="H112" s="208">
        <v>5</v>
      </c>
      <c r="I112" s="209"/>
      <c r="J112" s="205"/>
      <c r="K112" s="205"/>
      <c r="L112" s="210"/>
      <c r="M112" s="211"/>
      <c r="N112" s="212"/>
      <c r="O112" s="212"/>
      <c r="P112" s="212"/>
      <c r="Q112" s="212"/>
      <c r="R112" s="212"/>
      <c r="S112" s="212"/>
      <c r="T112" s="213"/>
      <c r="AT112" s="214" t="s">
        <v>142</v>
      </c>
      <c r="AU112" s="214" t="s">
        <v>82</v>
      </c>
      <c r="AV112" s="14" t="s">
        <v>84</v>
      </c>
      <c r="AW112" s="14" t="s">
        <v>35</v>
      </c>
      <c r="AX112" s="14" t="s">
        <v>82</v>
      </c>
      <c r="AY112" s="214" t="s">
        <v>130</v>
      </c>
    </row>
    <row r="113" spans="1:65" s="2" customFormat="1" ht="21.75" customHeight="1">
      <c r="A113" s="35"/>
      <c r="B113" s="36"/>
      <c r="C113" s="174" t="s">
        <v>215</v>
      </c>
      <c r="D113" s="174" t="s">
        <v>132</v>
      </c>
      <c r="E113" s="175" t="s">
        <v>1046</v>
      </c>
      <c r="F113" s="176" t="s">
        <v>1047</v>
      </c>
      <c r="G113" s="177" t="s">
        <v>471</v>
      </c>
      <c r="H113" s="178">
        <v>4</v>
      </c>
      <c r="I113" s="179"/>
      <c r="J113" s="180">
        <f>ROUND(I113*H113,2)</f>
        <v>0</v>
      </c>
      <c r="K113" s="176" t="s">
        <v>1007</v>
      </c>
      <c r="L113" s="40"/>
      <c r="M113" s="181" t="s">
        <v>19</v>
      </c>
      <c r="N113" s="182" t="s">
        <v>45</v>
      </c>
      <c r="O113" s="65"/>
      <c r="P113" s="183">
        <f>O113*H113</f>
        <v>0</v>
      </c>
      <c r="Q113" s="183">
        <v>0</v>
      </c>
      <c r="R113" s="183">
        <f>Q113*H113</f>
        <v>0</v>
      </c>
      <c r="S113" s="183">
        <v>0</v>
      </c>
      <c r="T113" s="184">
        <f>S113*H113</f>
        <v>0</v>
      </c>
      <c r="U113" s="35"/>
      <c r="V113" s="35"/>
      <c r="W113" s="35"/>
      <c r="X113" s="35"/>
      <c r="Y113" s="35"/>
      <c r="Z113" s="35"/>
      <c r="AA113" s="35"/>
      <c r="AB113" s="35"/>
      <c r="AC113" s="35"/>
      <c r="AD113" s="35"/>
      <c r="AE113" s="35"/>
      <c r="AR113" s="185" t="s">
        <v>82</v>
      </c>
      <c r="AT113" s="185" t="s">
        <v>132</v>
      </c>
      <c r="AU113" s="185" t="s">
        <v>82</v>
      </c>
      <c r="AY113" s="18" t="s">
        <v>130</v>
      </c>
      <c r="BE113" s="186">
        <f>IF(N113="základní",J113,0)</f>
        <v>0</v>
      </c>
      <c r="BF113" s="186">
        <f>IF(N113="snížená",J113,0)</f>
        <v>0</v>
      </c>
      <c r="BG113" s="186">
        <f>IF(N113="zákl. přenesená",J113,0)</f>
        <v>0</v>
      </c>
      <c r="BH113" s="186">
        <f>IF(N113="sníž. přenesená",J113,0)</f>
        <v>0</v>
      </c>
      <c r="BI113" s="186">
        <f>IF(N113="nulová",J113,0)</f>
        <v>0</v>
      </c>
      <c r="BJ113" s="18" t="s">
        <v>82</v>
      </c>
      <c r="BK113" s="186">
        <f>ROUND(I113*H113,2)</f>
        <v>0</v>
      </c>
      <c r="BL113" s="18" t="s">
        <v>82</v>
      </c>
      <c r="BM113" s="185" t="s">
        <v>1048</v>
      </c>
    </row>
    <row r="114" spans="1:65" s="2" customFormat="1" ht="10">
      <c r="A114" s="35"/>
      <c r="B114" s="36"/>
      <c r="C114" s="37"/>
      <c r="D114" s="187" t="s">
        <v>138</v>
      </c>
      <c r="E114" s="37"/>
      <c r="F114" s="188" t="s">
        <v>1047</v>
      </c>
      <c r="G114" s="37"/>
      <c r="H114" s="37"/>
      <c r="I114" s="189"/>
      <c r="J114" s="37"/>
      <c r="K114" s="37"/>
      <c r="L114" s="40"/>
      <c r="M114" s="190"/>
      <c r="N114" s="191"/>
      <c r="O114" s="65"/>
      <c r="P114" s="65"/>
      <c r="Q114" s="65"/>
      <c r="R114" s="65"/>
      <c r="S114" s="65"/>
      <c r="T114" s="66"/>
      <c r="U114" s="35"/>
      <c r="V114" s="35"/>
      <c r="W114" s="35"/>
      <c r="X114" s="35"/>
      <c r="Y114" s="35"/>
      <c r="Z114" s="35"/>
      <c r="AA114" s="35"/>
      <c r="AB114" s="35"/>
      <c r="AC114" s="35"/>
      <c r="AD114" s="35"/>
      <c r="AE114" s="35"/>
      <c r="AT114" s="18" t="s">
        <v>138</v>
      </c>
      <c r="AU114" s="18" t="s">
        <v>82</v>
      </c>
    </row>
    <row r="115" spans="1:65" s="14" customFormat="1" ht="10">
      <c r="B115" s="204"/>
      <c r="C115" s="205"/>
      <c r="D115" s="187" t="s">
        <v>142</v>
      </c>
      <c r="E115" s="206" t="s">
        <v>19</v>
      </c>
      <c r="F115" s="207" t="s">
        <v>137</v>
      </c>
      <c r="G115" s="205"/>
      <c r="H115" s="208">
        <v>4</v>
      </c>
      <c r="I115" s="209"/>
      <c r="J115" s="205"/>
      <c r="K115" s="205"/>
      <c r="L115" s="210"/>
      <c r="M115" s="211"/>
      <c r="N115" s="212"/>
      <c r="O115" s="212"/>
      <c r="P115" s="212"/>
      <c r="Q115" s="212"/>
      <c r="R115" s="212"/>
      <c r="S115" s="212"/>
      <c r="T115" s="213"/>
      <c r="AT115" s="214" t="s">
        <v>142</v>
      </c>
      <c r="AU115" s="214" t="s">
        <v>82</v>
      </c>
      <c r="AV115" s="14" t="s">
        <v>84</v>
      </c>
      <c r="AW115" s="14" t="s">
        <v>35</v>
      </c>
      <c r="AX115" s="14" t="s">
        <v>82</v>
      </c>
      <c r="AY115" s="214" t="s">
        <v>130</v>
      </c>
    </row>
    <row r="116" spans="1:65" s="2" customFormat="1" ht="21.75" customHeight="1">
      <c r="A116" s="35"/>
      <c r="B116" s="36"/>
      <c r="C116" s="174" t="s">
        <v>223</v>
      </c>
      <c r="D116" s="174" t="s">
        <v>132</v>
      </c>
      <c r="E116" s="175" t="s">
        <v>1049</v>
      </c>
      <c r="F116" s="176" t="s">
        <v>1050</v>
      </c>
      <c r="G116" s="177" t="s">
        <v>471</v>
      </c>
      <c r="H116" s="178">
        <v>1</v>
      </c>
      <c r="I116" s="179"/>
      <c r="J116" s="180">
        <f>ROUND(I116*H116,2)</f>
        <v>0</v>
      </c>
      <c r="K116" s="176" t="s">
        <v>1007</v>
      </c>
      <c r="L116" s="40"/>
      <c r="M116" s="181" t="s">
        <v>19</v>
      </c>
      <c r="N116" s="182" t="s">
        <v>45</v>
      </c>
      <c r="O116" s="65"/>
      <c r="P116" s="183">
        <f>O116*H116</f>
        <v>0</v>
      </c>
      <c r="Q116" s="183">
        <v>0</v>
      </c>
      <c r="R116" s="183">
        <f>Q116*H116</f>
        <v>0</v>
      </c>
      <c r="S116" s="183">
        <v>0</v>
      </c>
      <c r="T116" s="184">
        <f>S116*H116</f>
        <v>0</v>
      </c>
      <c r="U116" s="35"/>
      <c r="V116" s="35"/>
      <c r="W116" s="35"/>
      <c r="X116" s="35"/>
      <c r="Y116" s="35"/>
      <c r="Z116" s="35"/>
      <c r="AA116" s="35"/>
      <c r="AB116" s="35"/>
      <c r="AC116" s="35"/>
      <c r="AD116" s="35"/>
      <c r="AE116" s="35"/>
      <c r="AR116" s="185" t="s">
        <v>82</v>
      </c>
      <c r="AT116" s="185" t="s">
        <v>132</v>
      </c>
      <c r="AU116" s="185" t="s">
        <v>82</v>
      </c>
      <c r="AY116" s="18" t="s">
        <v>130</v>
      </c>
      <c r="BE116" s="186">
        <f>IF(N116="základní",J116,0)</f>
        <v>0</v>
      </c>
      <c r="BF116" s="186">
        <f>IF(N116="snížená",J116,0)</f>
        <v>0</v>
      </c>
      <c r="BG116" s="186">
        <f>IF(N116="zákl. přenesená",J116,0)</f>
        <v>0</v>
      </c>
      <c r="BH116" s="186">
        <f>IF(N116="sníž. přenesená",J116,0)</f>
        <v>0</v>
      </c>
      <c r="BI116" s="186">
        <f>IF(N116="nulová",J116,0)</f>
        <v>0</v>
      </c>
      <c r="BJ116" s="18" t="s">
        <v>82</v>
      </c>
      <c r="BK116" s="186">
        <f>ROUND(I116*H116,2)</f>
        <v>0</v>
      </c>
      <c r="BL116" s="18" t="s">
        <v>82</v>
      </c>
      <c r="BM116" s="185" t="s">
        <v>1051</v>
      </c>
    </row>
    <row r="117" spans="1:65" s="2" customFormat="1" ht="10">
      <c r="A117" s="35"/>
      <c r="B117" s="36"/>
      <c r="C117" s="37"/>
      <c r="D117" s="187" t="s">
        <v>138</v>
      </c>
      <c r="E117" s="37"/>
      <c r="F117" s="188" t="s">
        <v>1050</v>
      </c>
      <c r="G117" s="37"/>
      <c r="H117" s="37"/>
      <c r="I117" s="189"/>
      <c r="J117" s="37"/>
      <c r="K117" s="37"/>
      <c r="L117" s="40"/>
      <c r="M117" s="190"/>
      <c r="N117" s="191"/>
      <c r="O117" s="65"/>
      <c r="P117" s="65"/>
      <c r="Q117" s="65"/>
      <c r="R117" s="65"/>
      <c r="S117" s="65"/>
      <c r="T117" s="66"/>
      <c r="U117" s="35"/>
      <c r="V117" s="35"/>
      <c r="W117" s="35"/>
      <c r="X117" s="35"/>
      <c r="Y117" s="35"/>
      <c r="Z117" s="35"/>
      <c r="AA117" s="35"/>
      <c r="AB117" s="35"/>
      <c r="AC117" s="35"/>
      <c r="AD117" s="35"/>
      <c r="AE117" s="35"/>
      <c r="AT117" s="18" t="s">
        <v>138</v>
      </c>
      <c r="AU117" s="18" t="s">
        <v>82</v>
      </c>
    </row>
    <row r="118" spans="1:65" s="14" customFormat="1" ht="10">
      <c r="B118" s="204"/>
      <c r="C118" s="205"/>
      <c r="D118" s="187" t="s">
        <v>142</v>
      </c>
      <c r="E118" s="206" t="s">
        <v>19</v>
      </c>
      <c r="F118" s="207" t="s">
        <v>82</v>
      </c>
      <c r="G118" s="205"/>
      <c r="H118" s="208">
        <v>1</v>
      </c>
      <c r="I118" s="209"/>
      <c r="J118" s="205"/>
      <c r="K118" s="205"/>
      <c r="L118" s="210"/>
      <c r="M118" s="211"/>
      <c r="N118" s="212"/>
      <c r="O118" s="212"/>
      <c r="P118" s="212"/>
      <c r="Q118" s="212"/>
      <c r="R118" s="212"/>
      <c r="S118" s="212"/>
      <c r="T118" s="213"/>
      <c r="AT118" s="214" t="s">
        <v>142</v>
      </c>
      <c r="AU118" s="214" t="s">
        <v>82</v>
      </c>
      <c r="AV118" s="14" t="s">
        <v>84</v>
      </c>
      <c r="AW118" s="14" t="s">
        <v>35</v>
      </c>
      <c r="AX118" s="14" t="s">
        <v>82</v>
      </c>
      <c r="AY118" s="214" t="s">
        <v>130</v>
      </c>
    </row>
    <row r="119" spans="1:65" s="2" customFormat="1" ht="24.15" customHeight="1">
      <c r="A119" s="35"/>
      <c r="B119" s="36"/>
      <c r="C119" s="174" t="s">
        <v>231</v>
      </c>
      <c r="D119" s="174" t="s">
        <v>132</v>
      </c>
      <c r="E119" s="175" t="s">
        <v>1052</v>
      </c>
      <c r="F119" s="176" t="s">
        <v>1053</v>
      </c>
      <c r="G119" s="177" t="s">
        <v>471</v>
      </c>
      <c r="H119" s="178">
        <v>1</v>
      </c>
      <c r="I119" s="179"/>
      <c r="J119" s="180">
        <f>ROUND(I119*H119,2)</f>
        <v>0</v>
      </c>
      <c r="K119" s="176" t="s">
        <v>1007</v>
      </c>
      <c r="L119" s="40"/>
      <c r="M119" s="181" t="s">
        <v>19</v>
      </c>
      <c r="N119" s="182" t="s">
        <v>45</v>
      </c>
      <c r="O119" s="65"/>
      <c r="P119" s="183">
        <f>O119*H119</f>
        <v>0</v>
      </c>
      <c r="Q119" s="183">
        <v>0</v>
      </c>
      <c r="R119" s="183">
        <f>Q119*H119</f>
        <v>0</v>
      </c>
      <c r="S119" s="183">
        <v>0</v>
      </c>
      <c r="T119" s="184">
        <f>S119*H119</f>
        <v>0</v>
      </c>
      <c r="U119" s="35"/>
      <c r="V119" s="35"/>
      <c r="W119" s="35"/>
      <c r="X119" s="35"/>
      <c r="Y119" s="35"/>
      <c r="Z119" s="35"/>
      <c r="AA119" s="35"/>
      <c r="AB119" s="35"/>
      <c r="AC119" s="35"/>
      <c r="AD119" s="35"/>
      <c r="AE119" s="35"/>
      <c r="AR119" s="185" t="s">
        <v>82</v>
      </c>
      <c r="AT119" s="185" t="s">
        <v>132</v>
      </c>
      <c r="AU119" s="185" t="s">
        <v>82</v>
      </c>
      <c r="AY119" s="18" t="s">
        <v>130</v>
      </c>
      <c r="BE119" s="186">
        <f>IF(N119="základní",J119,0)</f>
        <v>0</v>
      </c>
      <c r="BF119" s="186">
        <f>IF(N119="snížená",J119,0)</f>
        <v>0</v>
      </c>
      <c r="BG119" s="186">
        <f>IF(N119="zákl. přenesená",J119,0)</f>
        <v>0</v>
      </c>
      <c r="BH119" s="186">
        <f>IF(N119="sníž. přenesená",J119,0)</f>
        <v>0</v>
      </c>
      <c r="BI119" s="186">
        <f>IF(N119="nulová",J119,0)</f>
        <v>0</v>
      </c>
      <c r="BJ119" s="18" t="s">
        <v>82</v>
      </c>
      <c r="BK119" s="186">
        <f>ROUND(I119*H119,2)</f>
        <v>0</v>
      </c>
      <c r="BL119" s="18" t="s">
        <v>82</v>
      </c>
      <c r="BM119" s="185" t="s">
        <v>1054</v>
      </c>
    </row>
    <row r="120" spans="1:65" s="2" customFormat="1" ht="18">
      <c r="A120" s="35"/>
      <c r="B120" s="36"/>
      <c r="C120" s="37"/>
      <c r="D120" s="187" t="s">
        <v>138</v>
      </c>
      <c r="E120" s="37"/>
      <c r="F120" s="188" t="s">
        <v>1053</v>
      </c>
      <c r="G120" s="37"/>
      <c r="H120" s="37"/>
      <c r="I120" s="189"/>
      <c r="J120" s="37"/>
      <c r="K120" s="37"/>
      <c r="L120" s="40"/>
      <c r="M120" s="190"/>
      <c r="N120" s="191"/>
      <c r="O120" s="65"/>
      <c r="P120" s="65"/>
      <c r="Q120" s="65"/>
      <c r="R120" s="65"/>
      <c r="S120" s="65"/>
      <c r="T120" s="66"/>
      <c r="U120" s="35"/>
      <c r="V120" s="35"/>
      <c r="W120" s="35"/>
      <c r="X120" s="35"/>
      <c r="Y120" s="35"/>
      <c r="Z120" s="35"/>
      <c r="AA120" s="35"/>
      <c r="AB120" s="35"/>
      <c r="AC120" s="35"/>
      <c r="AD120" s="35"/>
      <c r="AE120" s="35"/>
      <c r="AT120" s="18" t="s">
        <v>138</v>
      </c>
      <c r="AU120" s="18" t="s">
        <v>82</v>
      </c>
    </row>
    <row r="121" spans="1:65" s="2" customFormat="1" ht="24.15" customHeight="1">
      <c r="A121" s="35"/>
      <c r="B121" s="36"/>
      <c r="C121" s="174" t="s">
        <v>8</v>
      </c>
      <c r="D121" s="174" t="s">
        <v>132</v>
      </c>
      <c r="E121" s="175" t="s">
        <v>1055</v>
      </c>
      <c r="F121" s="176" t="s">
        <v>1056</v>
      </c>
      <c r="G121" s="177" t="s">
        <v>471</v>
      </c>
      <c r="H121" s="178">
        <v>15</v>
      </c>
      <c r="I121" s="179"/>
      <c r="J121" s="180">
        <f>ROUND(I121*H121,2)</f>
        <v>0</v>
      </c>
      <c r="K121" s="176" t="s">
        <v>1007</v>
      </c>
      <c r="L121" s="40"/>
      <c r="M121" s="181" t="s">
        <v>19</v>
      </c>
      <c r="N121" s="182" t="s">
        <v>45</v>
      </c>
      <c r="O121" s="65"/>
      <c r="P121" s="183">
        <f>O121*H121</f>
        <v>0</v>
      </c>
      <c r="Q121" s="183">
        <v>0</v>
      </c>
      <c r="R121" s="183">
        <f>Q121*H121</f>
        <v>0</v>
      </c>
      <c r="S121" s="183">
        <v>0</v>
      </c>
      <c r="T121" s="184">
        <f>S121*H121</f>
        <v>0</v>
      </c>
      <c r="U121" s="35"/>
      <c r="V121" s="35"/>
      <c r="W121" s="35"/>
      <c r="X121" s="35"/>
      <c r="Y121" s="35"/>
      <c r="Z121" s="35"/>
      <c r="AA121" s="35"/>
      <c r="AB121" s="35"/>
      <c r="AC121" s="35"/>
      <c r="AD121" s="35"/>
      <c r="AE121" s="35"/>
      <c r="AR121" s="185" t="s">
        <v>82</v>
      </c>
      <c r="AT121" s="185" t="s">
        <v>132</v>
      </c>
      <c r="AU121" s="185" t="s">
        <v>82</v>
      </c>
      <c r="AY121" s="18" t="s">
        <v>130</v>
      </c>
      <c r="BE121" s="186">
        <f>IF(N121="základní",J121,0)</f>
        <v>0</v>
      </c>
      <c r="BF121" s="186">
        <f>IF(N121="snížená",J121,0)</f>
        <v>0</v>
      </c>
      <c r="BG121" s="186">
        <f>IF(N121="zákl. přenesená",J121,0)</f>
        <v>0</v>
      </c>
      <c r="BH121" s="186">
        <f>IF(N121="sníž. přenesená",J121,0)</f>
        <v>0</v>
      </c>
      <c r="BI121" s="186">
        <f>IF(N121="nulová",J121,0)</f>
        <v>0</v>
      </c>
      <c r="BJ121" s="18" t="s">
        <v>82</v>
      </c>
      <c r="BK121" s="186">
        <f>ROUND(I121*H121,2)</f>
        <v>0</v>
      </c>
      <c r="BL121" s="18" t="s">
        <v>82</v>
      </c>
      <c r="BM121" s="185" t="s">
        <v>1057</v>
      </c>
    </row>
    <row r="122" spans="1:65" s="2" customFormat="1" ht="10">
      <c r="A122" s="35"/>
      <c r="B122" s="36"/>
      <c r="C122" s="37"/>
      <c r="D122" s="187" t="s">
        <v>138</v>
      </c>
      <c r="E122" s="37"/>
      <c r="F122" s="188" t="s">
        <v>1056</v>
      </c>
      <c r="G122" s="37"/>
      <c r="H122" s="37"/>
      <c r="I122" s="189"/>
      <c r="J122" s="37"/>
      <c r="K122" s="37"/>
      <c r="L122" s="40"/>
      <c r="M122" s="190"/>
      <c r="N122" s="191"/>
      <c r="O122" s="65"/>
      <c r="P122" s="65"/>
      <c r="Q122" s="65"/>
      <c r="R122" s="65"/>
      <c r="S122" s="65"/>
      <c r="T122" s="66"/>
      <c r="U122" s="35"/>
      <c r="V122" s="35"/>
      <c r="W122" s="35"/>
      <c r="X122" s="35"/>
      <c r="Y122" s="35"/>
      <c r="Z122" s="35"/>
      <c r="AA122" s="35"/>
      <c r="AB122" s="35"/>
      <c r="AC122" s="35"/>
      <c r="AD122" s="35"/>
      <c r="AE122" s="35"/>
      <c r="AT122" s="18" t="s">
        <v>138</v>
      </c>
      <c r="AU122" s="18" t="s">
        <v>82</v>
      </c>
    </row>
    <row r="123" spans="1:65" s="14" customFormat="1" ht="10">
      <c r="B123" s="204"/>
      <c r="C123" s="205"/>
      <c r="D123" s="187" t="s">
        <v>142</v>
      </c>
      <c r="E123" s="206" t="s">
        <v>19</v>
      </c>
      <c r="F123" s="207" t="s">
        <v>8</v>
      </c>
      <c r="G123" s="205"/>
      <c r="H123" s="208">
        <v>15</v>
      </c>
      <c r="I123" s="209"/>
      <c r="J123" s="205"/>
      <c r="K123" s="205"/>
      <c r="L123" s="210"/>
      <c r="M123" s="211"/>
      <c r="N123" s="212"/>
      <c r="O123" s="212"/>
      <c r="P123" s="212"/>
      <c r="Q123" s="212"/>
      <c r="R123" s="212"/>
      <c r="S123" s="212"/>
      <c r="T123" s="213"/>
      <c r="AT123" s="214" t="s">
        <v>142</v>
      </c>
      <c r="AU123" s="214" t="s">
        <v>82</v>
      </c>
      <c r="AV123" s="14" t="s">
        <v>84</v>
      </c>
      <c r="AW123" s="14" t="s">
        <v>35</v>
      </c>
      <c r="AX123" s="14" t="s">
        <v>82</v>
      </c>
      <c r="AY123" s="214" t="s">
        <v>130</v>
      </c>
    </row>
    <row r="124" spans="1:65" s="2" customFormat="1" ht="24.15" customHeight="1">
      <c r="A124" s="35"/>
      <c r="B124" s="36"/>
      <c r="C124" s="174" t="s">
        <v>240</v>
      </c>
      <c r="D124" s="174" t="s">
        <v>132</v>
      </c>
      <c r="E124" s="175" t="s">
        <v>1058</v>
      </c>
      <c r="F124" s="176" t="s">
        <v>1059</v>
      </c>
      <c r="G124" s="177" t="s">
        <v>1060</v>
      </c>
      <c r="H124" s="178">
        <v>1</v>
      </c>
      <c r="I124" s="179"/>
      <c r="J124" s="180">
        <f>ROUND(I124*H124,2)</f>
        <v>0</v>
      </c>
      <c r="K124" s="176" t="s">
        <v>1007</v>
      </c>
      <c r="L124" s="40"/>
      <c r="M124" s="181" t="s">
        <v>19</v>
      </c>
      <c r="N124" s="182" t="s">
        <v>45</v>
      </c>
      <c r="O124" s="65"/>
      <c r="P124" s="183">
        <f>O124*H124</f>
        <v>0</v>
      </c>
      <c r="Q124" s="183">
        <v>0</v>
      </c>
      <c r="R124" s="183">
        <f>Q124*H124</f>
        <v>0</v>
      </c>
      <c r="S124" s="183">
        <v>0</v>
      </c>
      <c r="T124" s="184">
        <f>S124*H124</f>
        <v>0</v>
      </c>
      <c r="U124" s="35"/>
      <c r="V124" s="35"/>
      <c r="W124" s="35"/>
      <c r="X124" s="35"/>
      <c r="Y124" s="35"/>
      <c r="Z124" s="35"/>
      <c r="AA124" s="35"/>
      <c r="AB124" s="35"/>
      <c r="AC124" s="35"/>
      <c r="AD124" s="35"/>
      <c r="AE124" s="35"/>
      <c r="AR124" s="185" t="s">
        <v>82</v>
      </c>
      <c r="AT124" s="185" t="s">
        <v>132</v>
      </c>
      <c r="AU124" s="185" t="s">
        <v>82</v>
      </c>
      <c r="AY124" s="18" t="s">
        <v>130</v>
      </c>
      <c r="BE124" s="186">
        <f>IF(N124="základní",J124,0)</f>
        <v>0</v>
      </c>
      <c r="BF124" s="186">
        <f>IF(N124="snížená",J124,0)</f>
        <v>0</v>
      </c>
      <c r="BG124" s="186">
        <f>IF(N124="zákl. přenesená",J124,0)</f>
        <v>0</v>
      </c>
      <c r="BH124" s="186">
        <f>IF(N124="sníž. přenesená",J124,0)</f>
        <v>0</v>
      </c>
      <c r="BI124" s="186">
        <f>IF(N124="nulová",J124,0)</f>
        <v>0</v>
      </c>
      <c r="BJ124" s="18" t="s">
        <v>82</v>
      </c>
      <c r="BK124" s="186">
        <f>ROUND(I124*H124,2)</f>
        <v>0</v>
      </c>
      <c r="BL124" s="18" t="s">
        <v>82</v>
      </c>
      <c r="BM124" s="185" t="s">
        <v>1061</v>
      </c>
    </row>
    <row r="125" spans="1:65" s="2" customFormat="1" ht="18">
      <c r="A125" s="35"/>
      <c r="B125" s="36"/>
      <c r="C125" s="37"/>
      <c r="D125" s="187" t="s">
        <v>138</v>
      </c>
      <c r="E125" s="37"/>
      <c r="F125" s="188" t="s">
        <v>1059</v>
      </c>
      <c r="G125" s="37"/>
      <c r="H125" s="37"/>
      <c r="I125" s="189"/>
      <c r="J125" s="37"/>
      <c r="K125" s="37"/>
      <c r="L125" s="40"/>
      <c r="M125" s="190"/>
      <c r="N125" s="191"/>
      <c r="O125" s="65"/>
      <c r="P125" s="65"/>
      <c r="Q125" s="65"/>
      <c r="R125" s="65"/>
      <c r="S125" s="65"/>
      <c r="T125" s="66"/>
      <c r="U125" s="35"/>
      <c r="V125" s="35"/>
      <c r="W125" s="35"/>
      <c r="X125" s="35"/>
      <c r="Y125" s="35"/>
      <c r="Z125" s="35"/>
      <c r="AA125" s="35"/>
      <c r="AB125" s="35"/>
      <c r="AC125" s="35"/>
      <c r="AD125" s="35"/>
      <c r="AE125" s="35"/>
      <c r="AT125" s="18" t="s">
        <v>138</v>
      </c>
      <c r="AU125" s="18" t="s">
        <v>82</v>
      </c>
    </row>
    <row r="126" spans="1:65" s="14" customFormat="1" ht="10">
      <c r="B126" s="204"/>
      <c r="C126" s="205"/>
      <c r="D126" s="187" t="s">
        <v>142</v>
      </c>
      <c r="E126" s="206" t="s">
        <v>19</v>
      </c>
      <c r="F126" s="207" t="s">
        <v>82</v>
      </c>
      <c r="G126" s="205"/>
      <c r="H126" s="208">
        <v>1</v>
      </c>
      <c r="I126" s="209"/>
      <c r="J126" s="205"/>
      <c r="K126" s="205"/>
      <c r="L126" s="210"/>
      <c r="M126" s="211"/>
      <c r="N126" s="212"/>
      <c r="O126" s="212"/>
      <c r="P126" s="212"/>
      <c r="Q126" s="212"/>
      <c r="R126" s="212"/>
      <c r="S126" s="212"/>
      <c r="T126" s="213"/>
      <c r="AT126" s="214" t="s">
        <v>142</v>
      </c>
      <c r="AU126" s="214" t="s">
        <v>82</v>
      </c>
      <c r="AV126" s="14" t="s">
        <v>84</v>
      </c>
      <c r="AW126" s="14" t="s">
        <v>35</v>
      </c>
      <c r="AX126" s="14" t="s">
        <v>82</v>
      </c>
      <c r="AY126" s="214" t="s">
        <v>130</v>
      </c>
    </row>
    <row r="127" spans="1:65" s="2" customFormat="1" ht="37.75" customHeight="1">
      <c r="A127" s="35"/>
      <c r="B127" s="36"/>
      <c r="C127" s="174" t="s">
        <v>252</v>
      </c>
      <c r="D127" s="174" t="s">
        <v>132</v>
      </c>
      <c r="E127" s="175" t="s">
        <v>1062</v>
      </c>
      <c r="F127" s="176" t="s">
        <v>1063</v>
      </c>
      <c r="G127" s="177" t="s">
        <v>471</v>
      </c>
      <c r="H127" s="178">
        <v>1</v>
      </c>
      <c r="I127" s="179"/>
      <c r="J127" s="180">
        <f>ROUND(I127*H127,2)</f>
        <v>0</v>
      </c>
      <c r="K127" s="176" t="s">
        <v>1007</v>
      </c>
      <c r="L127" s="40"/>
      <c r="M127" s="181" t="s">
        <v>19</v>
      </c>
      <c r="N127" s="182" t="s">
        <v>45</v>
      </c>
      <c r="O127" s="65"/>
      <c r="P127" s="183">
        <f>O127*H127</f>
        <v>0</v>
      </c>
      <c r="Q127" s="183">
        <v>0</v>
      </c>
      <c r="R127" s="183">
        <f>Q127*H127</f>
        <v>0</v>
      </c>
      <c r="S127" s="183">
        <v>0</v>
      </c>
      <c r="T127" s="184">
        <f>S127*H127</f>
        <v>0</v>
      </c>
      <c r="U127" s="35"/>
      <c r="V127" s="35"/>
      <c r="W127" s="35"/>
      <c r="X127" s="35"/>
      <c r="Y127" s="35"/>
      <c r="Z127" s="35"/>
      <c r="AA127" s="35"/>
      <c r="AB127" s="35"/>
      <c r="AC127" s="35"/>
      <c r="AD127" s="35"/>
      <c r="AE127" s="35"/>
      <c r="AR127" s="185" t="s">
        <v>82</v>
      </c>
      <c r="AT127" s="185" t="s">
        <v>132</v>
      </c>
      <c r="AU127" s="185" t="s">
        <v>82</v>
      </c>
      <c r="AY127" s="18" t="s">
        <v>130</v>
      </c>
      <c r="BE127" s="186">
        <f>IF(N127="základní",J127,0)</f>
        <v>0</v>
      </c>
      <c r="BF127" s="186">
        <f>IF(N127="snížená",J127,0)</f>
        <v>0</v>
      </c>
      <c r="BG127" s="186">
        <f>IF(N127="zákl. přenesená",J127,0)</f>
        <v>0</v>
      </c>
      <c r="BH127" s="186">
        <f>IF(N127="sníž. přenesená",J127,0)</f>
        <v>0</v>
      </c>
      <c r="BI127" s="186">
        <f>IF(N127="nulová",J127,0)</f>
        <v>0</v>
      </c>
      <c r="BJ127" s="18" t="s">
        <v>82</v>
      </c>
      <c r="BK127" s="186">
        <f>ROUND(I127*H127,2)</f>
        <v>0</v>
      </c>
      <c r="BL127" s="18" t="s">
        <v>82</v>
      </c>
      <c r="BM127" s="185" t="s">
        <v>1064</v>
      </c>
    </row>
    <row r="128" spans="1:65" s="2" customFormat="1" ht="27">
      <c r="A128" s="35"/>
      <c r="B128" s="36"/>
      <c r="C128" s="37"/>
      <c r="D128" s="187" t="s">
        <v>138</v>
      </c>
      <c r="E128" s="37"/>
      <c r="F128" s="188" t="s">
        <v>1065</v>
      </c>
      <c r="G128" s="37"/>
      <c r="H128" s="37"/>
      <c r="I128" s="189"/>
      <c r="J128" s="37"/>
      <c r="K128" s="37"/>
      <c r="L128" s="40"/>
      <c r="M128" s="190"/>
      <c r="N128" s="191"/>
      <c r="O128" s="65"/>
      <c r="P128" s="65"/>
      <c r="Q128" s="65"/>
      <c r="R128" s="65"/>
      <c r="S128" s="65"/>
      <c r="T128" s="66"/>
      <c r="U128" s="35"/>
      <c r="V128" s="35"/>
      <c r="W128" s="35"/>
      <c r="X128" s="35"/>
      <c r="Y128" s="35"/>
      <c r="Z128" s="35"/>
      <c r="AA128" s="35"/>
      <c r="AB128" s="35"/>
      <c r="AC128" s="35"/>
      <c r="AD128" s="35"/>
      <c r="AE128" s="35"/>
      <c r="AT128" s="18" t="s">
        <v>138</v>
      </c>
      <c r="AU128" s="18" t="s">
        <v>82</v>
      </c>
    </row>
    <row r="129" spans="1:65" s="2" customFormat="1" ht="62.75" customHeight="1">
      <c r="A129" s="35"/>
      <c r="B129" s="36"/>
      <c r="C129" s="174" t="s">
        <v>247</v>
      </c>
      <c r="D129" s="174" t="s">
        <v>132</v>
      </c>
      <c r="E129" s="175" t="s">
        <v>1066</v>
      </c>
      <c r="F129" s="176" t="s">
        <v>1067</v>
      </c>
      <c r="G129" s="177" t="s">
        <v>471</v>
      </c>
      <c r="H129" s="178">
        <v>4</v>
      </c>
      <c r="I129" s="179"/>
      <c r="J129" s="180">
        <f>ROUND(I129*H129,2)</f>
        <v>0</v>
      </c>
      <c r="K129" s="176" t="s">
        <v>1007</v>
      </c>
      <c r="L129" s="40"/>
      <c r="M129" s="181" t="s">
        <v>19</v>
      </c>
      <c r="N129" s="182" t="s">
        <v>45</v>
      </c>
      <c r="O129" s="65"/>
      <c r="P129" s="183">
        <f>O129*H129</f>
        <v>0</v>
      </c>
      <c r="Q129" s="183">
        <v>0</v>
      </c>
      <c r="R129" s="183">
        <f>Q129*H129</f>
        <v>0</v>
      </c>
      <c r="S129" s="183">
        <v>0</v>
      </c>
      <c r="T129" s="184">
        <f>S129*H129</f>
        <v>0</v>
      </c>
      <c r="U129" s="35"/>
      <c r="V129" s="35"/>
      <c r="W129" s="35"/>
      <c r="X129" s="35"/>
      <c r="Y129" s="35"/>
      <c r="Z129" s="35"/>
      <c r="AA129" s="35"/>
      <c r="AB129" s="35"/>
      <c r="AC129" s="35"/>
      <c r="AD129" s="35"/>
      <c r="AE129" s="35"/>
      <c r="AR129" s="185" t="s">
        <v>82</v>
      </c>
      <c r="AT129" s="185" t="s">
        <v>132</v>
      </c>
      <c r="AU129" s="185" t="s">
        <v>82</v>
      </c>
      <c r="AY129" s="18" t="s">
        <v>130</v>
      </c>
      <c r="BE129" s="186">
        <f>IF(N129="základní",J129,0)</f>
        <v>0</v>
      </c>
      <c r="BF129" s="186">
        <f>IF(N129="snížená",J129,0)</f>
        <v>0</v>
      </c>
      <c r="BG129" s="186">
        <f>IF(N129="zákl. přenesená",J129,0)</f>
        <v>0</v>
      </c>
      <c r="BH129" s="186">
        <f>IF(N129="sníž. přenesená",J129,0)</f>
        <v>0</v>
      </c>
      <c r="BI129" s="186">
        <f>IF(N129="nulová",J129,0)</f>
        <v>0</v>
      </c>
      <c r="BJ129" s="18" t="s">
        <v>82</v>
      </c>
      <c r="BK129" s="186">
        <f>ROUND(I129*H129,2)</f>
        <v>0</v>
      </c>
      <c r="BL129" s="18" t="s">
        <v>82</v>
      </c>
      <c r="BM129" s="185" t="s">
        <v>1068</v>
      </c>
    </row>
    <row r="130" spans="1:65" s="2" customFormat="1" ht="72">
      <c r="A130" s="35"/>
      <c r="B130" s="36"/>
      <c r="C130" s="37"/>
      <c r="D130" s="187" t="s">
        <v>138</v>
      </c>
      <c r="E130" s="37"/>
      <c r="F130" s="188" t="s">
        <v>1069</v>
      </c>
      <c r="G130" s="37"/>
      <c r="H130" s="37"/>
      <c r="I130" s="189"/>
      <c r="J130" s="37"/>
      <c r="K130" s="37"/>
      <c r="L130" s="40"/>
      <c r="M130" s="240"/>
      <c r="N130" s="241"/>
      <c r="O130" s="242"/>
      <c r="P130" s="242"/>
      <c r="Q130" s="242"/>
      <c r="R130" s="242"/>
      <c r="S130" s="242"/>
      <c r="T130" s="243"/>
      <c r="U130" s="35"/>
      <c r="V130" s="35"/>
      <c r="W130" s="35"/>
      <c r="X130" s="35"/>
      <c r="Y130" s="35"/>
      <c r="Z130" s="35"/>
      <c r="AA130" s="35"/>
      <c r="AB130" s="35"/>
      <c r="AC130" s="35"/>
      <c r="AD130" s="35"/>
      <c r="AE130" s="35"/>
      <c r="AT130" s="18" t="s">
        <v>138</v>
      </c>
      <c r="AU130" s="18" t="s">
        <v>82</v>
      </c>
    </row>
    <row r="131" spans="1:65" s="2" customFormat="1" ht="7" customHeight="1">
      <c r="A131" s="35"/>
      <c r="B131" s="48"/>
      <c r="C131" s="49"/>
      <c r="D131" s="49"/>
      <c r="E131" s="49"/>
      <c r="F131" s="49"/>
      <c r="G131" s="49"/>
      <c r="H131" s="49"/>
      <c r="I131" s="49"/>
      <c r="J131" s="49"/>
      <c r="K131" s="49"/>
      <c r="L131" s="40"/>
      <c r="M131" s="35"/>
      <c r="O131" s="35"/>
      <c r="P131" s="35"/>
      <c r="Q131" s="35"/>
      <c r="R131" s="35"/>
      <c r="S131" s="35"/>
      <c r="T131" s="35"/>
      <c r="U131" s="35"/>
      <c r="V131" s="35"/>
      <c r="W131" s="35"/>
      <c r="X131" s="35"/>
      <c r="Y131" s="35"/>
      <c r="Z131" s="35"/>
      <c r="AA131" s="35"/>
      <c r="AB131" s="35"/>
      <c r="AC131" s="35"/>
      <c r="AD131" s="35"/>
      <c r="AE131" s="35"/>
    </row>
  </sheetData>
  <sheetProtection algorithmName="SHA-512" hashValue="wPaKdb/YIA2P+5LwaXFcxewgwS6WvwK0s21F9v+wPVbAsuItp5TpYXHXh2E4gjDQ0J4t0yiiETHTVJxAZZTY5Q==" saltValue="P8cUr6zTzPqDo3ESuweVZB4qGYShgwf7ZakON9BGbbI3gbhN+mizCe78Ax6hVuQuM25qGANmnm3tjvPPbg7mxA==" spinCount="100000" sheet="1" objects="1" scenarios="1" formatColumns="0" formatRows="0" autoFilter="0"/>
  <autoFilter ref="C79:K130" xr:uid="{00000000-0009-0000-0000-000002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95"/>
  <sheetViews>
    <sheetView showGridLines="0" topLeftCell="A22" workbookViewId="0"/>
  </sheetViews>
  <sheetFormatPr defaultRowHeight="13.5"/>
  <cols>
    <col min="1" max="1" width="8.33203125" style="1" customWidth="1"/>
    <col min="2" max="2" width="1.21875" style="1" customWidth="1"/>
    <col min="3" max="3" width="4.109375" style="1" customWidth="1"/>
    <col min="4" max="4" width="4.33203125" style="1" customWidth="1"/>
    <col min="5" max="5" width="17.109375" style="1" customWidth="1"/>
    <col min="6" max="6" width="50.77734375" style="1" customWidth="1"/>
    <col min="7" max="7" width="7.44140625" style="1" customWidth="1"/>
    <col min="8" max="8" width="14" style="1" customWidth="1"/>
    <col min="9" max="9" width="15.77734375" style="1" customWidth="1"/>
    <col min="10" max="11" width="22.3320312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c r="L2" s="369"/>
      <c r="M2" s="369"/>
      <c r="N2" s="369"/>
      <c r="O2" s="369"/>
      <c r="P2" s="369"/>
      <c r="Q2" s="369"/>
      <c r="R2" s="369"/>
      <c r="S2" s="369"/>
      <c r="T2" s="369"/>
      <c r="U2" s="369"/>
      <c r="V2" s="369"/>
      <c r="AT2" s="18" t="s">
        <v>91</v>
      </c>
    </row>
    <row r="3" spans="1:46" s="1" customFormat="1" ht="7" customHeight="1">
      <c r="B3" s="102"/>
      <c r="C3" s="103"/>
      <c r="D3" s="103"/>
      <c r="E3" s="103"/>
      <c r="F3" s="103"/>
      <c r="G3" s="103"/>
      <c r="H3" s="103"/>
      <c r="I3" s="103"/>
      <c r="J3" s="103"/>
      <c r="K3" s="103"/>
      <c r="L3" s="21"/>
      <c r="AT3" s="18" t="s">
        <v>84</v>
      </c>
    </row>
    <row r="4" spans="1:46" s="1" customFormat="1" ht="25" customHeight="1">
      <c r="B4" s="21"/>
      <c r="D4" s="104" t="s">
        <v>95</v>
      </c>
      <c r="L4" s="21"/>
      <c r="M4" s="105" t="s">
        <v>10</v>
      </c>
      <c r="AT4" s="18" t="s">
        <v>4</v>
      </c>
    </row>
    <row r="5" spans="1:46" s="1" customFormat="1" ht="7" customHeight="1">
      <c r="B5" s="21"/>
      <c r="L5" s="21"/>
    </row>
    <row r="6" spans="1:46" s="1" customFormat="1" ht="12" customHeight="1">
      <c r="B6" s="21"/>
      <c r="D6" s="106" t="s">
        <v>16</v>
      </c>
      <c r="L6" s="21"/>
    </row>
    <row r="7" spans="1:46" s="1" customFormat="1" ht="16.5" customHeight="1">
      <c r="B7" s="21"/>
      <c r="E7" s="370" t="str">
        <f>'Rekapitulace zakázky'!K6</f>
        <v>Oprava mostu v km 1,122 na trati Hanušovice - Mikulovice</v>
      </c>
      <c r="F7" s="371"/>
      <c r="G7" s="371"/>
      <c r="H7" s="371"/>
      <c r="L7" s="21"/>
    </row>
    <row r="8" spans="1:46" s="2" customFormat="1" ht="12" customHeight="1">
      <c r="A8" s="35"/>
      <c r="B8" s="40"/>
      <c r="C8" s="35"/>
      <c r="D8" s="106" t="s">
        <v>96</v>
      </c>
      <c r="E8" s="35"/>
      <c r="F8" s="35"/>
      <c r="G8" s="35"/>
      <c r="H8" s="35"/>
      <c r="I8" s="35"/>
      <c r="J8" s="35"/>
      <c r="K8" s="35"/>
      <c r="L8" s="107"/>
      <c r="S8" s="35"/>
      <c r="T8" s="35"/>
      <c r="U8" s="35"/>
      <c r="V8" s="35"/>
      <c r="W8" s="35"/>
      <c r="X8" s="35"/>
      <c r="Y8" s="35"/>
      <c r="Z8" s="35"/>
      <c r="AA8" s="35"/>
      <c r="AB8" s="35"/>
      <c r="AC8" s="35"/>
      <c r="AD8" s="35"/>
      <c r="AE8" s="35"/>
    </row>
    <row r="9" spans="1:46" s="2" customFormat="1" ht="16.5" customHeight="1">
      <c r="A9" s="35"/>
      <c r="B9" s="40"/>
      <c r="C9" s="35"/>
      <c r="D9" s="35"/>
      <c r="E9" s="372" t="s">
        <v>1070</v>
      </c>
      <c r="F9" s="373"/>
      <c r="G9" s="373"/>
      <c r="H9" s="373"/>
      <c r="I9" s="35"/>
      <c r="J9" s="35"/>
      <c r="K9" s="35"/>
      <c r="L9" s="107"/>
      <c r="S9" s="35"/>
      <c r="T9" s="35"/>
      <c r="U9" s="35"/>
      <c r="V9" s="35"/>
      <c r="W9" s="35"/>
      <c r="X9" s="35"/>
      <c r="Y9" s="35"/>
      <c r="Z9" s="35"/>
      <c r="AA9" s="35"/>
      <c r="AB9" s="35"/>
      <c r="AC9" s="35"/>
      <c r="AD9" s="35"/>
      <c r="AE9" s="35"/>
    </row>
    <row r="10" spans="1:46" s="2" customFormat="1" ht="10">
      <c r="A10" s="35"/>
      <c r="B10" s="40"/>
      <c r="C10" s="35"/>
      <c r="D10" s="35"/>
      <c r="E10" s="35"/>
      <c r="F10" s="35"/>
      <c r="G10" s="35"/>
      <c r="H10" s="35"/>
      <c r="I10" s="35"/>
      <c r="J10" s="35"/>
      <c r="K10" s="35"/>
      <c r="L10" s="107"/>
      <c r="S10" s="35"/>
      <c r="T10" s="35"/>
      <c r="U10" s="35"/>
      <c r="V10" s="35"/>
      <c r="W10" s="35"/>
      <c r="X10" s="35"/>
      <c r="Y10" s="35"/>
      <c r="Z10" s="35"/>
      <c r="AA10" s="35"/>
      <c r="AB10" s="35"/>
      <c r="AC10" s="35"/>
      <c r="AD10" s="35"/>
      <c r="AE10" s="35"/>
    </row>
    <row r="11" spans="1:46" s="2" customFormat="1" ht="12" customHeight="1">
      <c r="A11" s="35"/>
      <c r="B11" s="40"/>
      <c r="C11" s="35"/>
      <c r="D11" s="106" t="s">
        <v>18</v>
      </c>
      <c r="E11" s="35"/>
      <c r="F11" s="108" t="s">
        <v>19</v>
      </c>
      <c r="G11" s="35"/>
      <c r="H11" s="35"/>
      <c r="I11" s="106" t="s">
        <v>20</v>
      </c>
      <c r="J11" s="108" t="s">
        <v>19</v>
      </c>
      <c r="K11" s="35"/>
      <c r="L11" s="107"/>
      <c r="S11" s="35"/>
      <c r="T11" s="35"/>
      <c r="U11" s="35"/>
      <c r="V11" s="35"/>
      <c r="W11" s="35"/>
      <c r="X11" s="35"/>
      <c r="Y11" s="35"/>
      <c r="Z11" s="35"/>
      <c r="AA11" s="35"/>
      <c r="AB11" s="35"/>
      <c r="AC11" s="35"/>
      <c r="AD11" s="35"/>
      <c r="AE11" s="35"/>
    </row>
    <row r="12" spans="1:46" s="2" customFormat="1" ht="12" customHeight="1">
      <c r="A12" s="35"/>
      <c r="B12" s="40"/>
      <c r="C12" s="35"/>
      <c r="D12" s="106" t="s">
        <v>21</v>
      </c>
      <c r="E12" s="35"/>
      <c r="F12" s="108" t="s">
        <v>22</v>
      </c>
      <c r="G12" s="35"/>
      <c r="H12" s="35"/>
      <c r="I12" s="106" t="s">
        <v>23</v>
      </c>
      <c r="J12" s="109" t="str">
        <f>'Rekapitulace zakázky'!AN8</f>
        <v>3. 2. 2022</v>
      </c>
      <c r="K12" s="35"/>
      <c r="L12" s="107"/>
      <c r="S12" s="35"/>
      <c r="T12" s="35"/>
      <c r="U12" s="35"/>
      <c r="V12" s="35"/>
      <c r="W12" s="35"/>
      <c r="X12" s="35"/>
      <c r="Y12" s="35"/>
      <c r="Z12" s="35"/>
      <c r="AA12" s="35"/>
      <c r="AB12" s="35"/>
      <c r="AC12" s="35"/>
      <c r="AD12" s="35"/>
      <c r="AE12" s="35"/>
    </row>
    <row r="13" spans="1:46" s="2" customFormat="1" ht="10.75" customHeight="1">
      <c r="A13" s="35"/>
      <c r="B13" s="40"/>
      <c r="C13" s="35"/>
      <c r="D13" s="35"/>
      <c r="E13" s="35"/>
      <c r="F13" s="35"/>
      <c r="G13" s="35"/>
      <c r="H13" s="35"/>
      <c r="I13" s="35"/>
      <c r="J13" s="35"/>
      <c r="K13" s="35"/>
      <c r="L13" s="107"/>
      <c r="S13" s="35"/>
      <c r="T13" s="35"/>
      <c r="U13" s="35"/>
      <c r="V13" s="35"/>
      <c r="W13" s="35"/>
      <c r="X13" s="35"/>
      <c r="Y13" s="35"/>
      <c r="Z13" s="35"/>
      <c r="AA13" s="35"/>
      <c r="AB13" s="35"/>
      <c r="AC13" s="35"/>
      <c r="AD13" s="35"/>
      <c r="AE13" s="35"/>
    </row>
    <row r="14" spans="1:46" s="2" customFormat="1" ht="12" customHeight="1">
      <c r="A14" s="35"/>
      <c r="B14" s="40"/>
      <c r="C14" s="35"/>
      <c r="D14" s="106" t="s">
        <v>25</v>
      </c>
      <c r="E14" s="35"/>
      <c r="F14" s="35"/>
      <c r="G14" s="35"/>
      <c r="H14" s="35"/>
      <c r="I14" s="106" t="s">
        <v>26</v>
      </c>
      <c r="J14" s="108" t="s">
        <v>27</v>
      </c>
      <c r="K14" s="35"/>
      <c r="L14" s="107"/>
      <c r="S14" s="35"/>
      <c r="T14" s="35"/>
      <c r="U14" s="35"/>
      <c r="V14" s="35"/>
      <c r="W14" s="35"/>
      <c r="X14" s="35"/>
      <c r="Y14" s="35"/>
      <c r="Z14" s="35"/>
      <c r="AA14" s="35"/>
      <c r="AB14" s="35"/>
      <c r="AC14" s="35"/>
      <c r="AD14" s="35"/>
      <c r="AE14" s="35"/>
    </row>
    <row r="15" spans="1:46" s="2" customFormat="1" ht="18" customHeight="1">
      <c r="A15" s="35"/>
      <c r="B15" s="40"/>
      <c r="C15" s="35"/>
      <c r="D15" s="35"/>
      <c r="E15" s="108" t="s">
        <v>28</v>
      </c>
      <c r="F15" s="35"/>
      <c r="G15" s="35"/>
      <c r="H15" s="35"/>
      <c r="I15" s="106" t="s">
        <v>29</v>
      </c>
      <c r="J15" s="108" t="s">
        <v>30</v>
      </c>
      <c r="K15" s="35"/>
      <c r="L15" s="107"/>
      <c r="S15" s="35"/>
      <c r="T15" s="35"/>
      <c r="U15" s="35"/>
      <c r="V15" s="35"/>
      <c r="W15" s="35"/>
      <c r="X15" s="35"/>
      <c r="Y15" s="35"/>
      <c r="Z15" s="35"/>
      <c r="AA15" s="35"/>
      <c r="AB15" s="35"/>
      <c r="AC15" s="35"/>
      <c r="AD15" s="35"/>
      <c r="AE15" s="35"/>
    </row>
    <row r="16" spans="1:46" s="2" customFormat="1" ht="7" customHeight="1">
      <c r="A16" s="35"/>
      <c r="B16" s="40"/>
      <c r="C16" s="35"/>
      <c r="D16" s="35"/>
      <c r="E16" s="35"/>
      <c r="F16" s="35"/>
      <c r="G16" s="35"/>
      <c r="H16" s="35"/>
      <c r="I16" s="35"/>
      <c r="J16" s="35"/>
      <c r="K16" s="35"/>
      <c r="L16" s="107"/>
      <c r="S16" s="35"/>
      <c r="T16" s="35"/>
      <c r="U16" s="35"/>
      <c r="V16" s="35"/>
      <c r="W16" s="35"/>
      <c r="X16" s="35"/>
      <c r="Y16" s="35"/>
      <c r="Z16" s="35"/>
      <c r="AA16" s="35"/>
      <c r="AB16" s="35"/>
      <c r="AC16" s="35"/>
      <c r="AD16" s="35"/>
      <c r="AE16" s="35"/>
    </row>
    <row r="17" spans="1:31" s="2" customFormat="1" ht="12" customHeight="1">
      <c r="A17" s="35"/>
      <c r="B17" s="40"/>
      <c r="C17" s="35"/>
      <c r="D17" s="106" t="s">
        <v>31</v>
      </c>
      <c r="E17" s="35"/>
      <c r="F17" s="35"/>
      <c r="G17" s="35"/>
      <c r="H17" s="35"/>
      <c r="I17" s="106" t="s">
        <v>26</v>
      </c>
      <c r="J17" s="31" t="str">
        <f>'Rekapitulace zakázky'!AN13</f>
        <v>Vyplň údaj</v>
      </c>
      <c r="K17" s="35"/>
      <c r="L17" s="107"/>
      <c r="S17" s="35"/>
      <c r="T17" s="35"/>
      <c r="U17" s="35"/>
      <c r="V17" s="35"/>
      <c r="W17" s="35"/>
      <c r="X17" s="35"/>
      <c r="Y17" s="35"/>
      <c r="Z17" s="35"/>
      <c r="AA17" s="35"/>
      <c r="AB17" s="35"/>
      <c r="AC17" s="35"/>
      <c r="AD17" s="35"/>
      <c r="AE17" s="35"/>
    </row>
    <row r="18" spans="1:31" s="2" customFormat="1" ht="18" customHeight="1">
      <c r="A18" s="35"/>
      <c r="B18" s="40"/>
      <c r="C18" s="35"/>
      <c r="D18" s="35"/>
      <c r="E18" s="374" t="str">
        <f>'Rekapitulace zakázky'!E14</f>
        <v>Vyplň údaj</v>
      </c>
      <c r="F18" s="375"/>
      <c r="G18" s="375"/>
      <c r="H18" s="375"/>
      <c r="I18" s="106" t="s">
        <v>29</v>
      </c>
      <c r="J18" s="31" t="str">
        <f>'Rekapitulace zakázky'!AN14</f>
        <v>Vyplň údaj</v>
      </c>
      <c r="K18" s="35"/>
      <c r="L18" s="107"/>
      <c r="S18" s="35"/>
      <c r="T18" s="35"/>
      <c r="U18" s="35"/>
      <c r="V18" s="35"/>
      <c r="W18" s="35"/>
      <c r="X18" s="35"/>
      <c r="Y18" s="35"/>
      <c r="Z18" s="35"/>
      <c r="AA18" s="35"/>
      <c r="AB18" s="35"/>
      <c r="AC18" s="35"/>
      <c r="AD18" s="35"/>
      <c r="AE18" s="35"/>
    </row>
    <row r="19" spans="1:31" s="2" customFormat="1" ht="7" customHeight="1">
      <c r="A19" s="35"/>
      <c r="B19" s="40"/>
      <c r="C19" s="35"/>
      <c r="D19" s="35"/>
      <c r="E19" s="35"/>
      <c r="F19" s="35"/>
      <c r="G19" s="35"/>
      <c r="H19" s="35"/>
      <c r="I19" s="35"/>
      <c r="J19" s="35"/>
      <c r="K19" s="35"/>
      <c r="L19" s="107"/>
      <c r="S19" s="35"/>
      <c r="T19" s="35"/>
      <c r="U19" s="35"/>
      <c r="V19" s="35"/>
      <c r="W19" s="35"/>
      <c r="X19" s="35"/>
      <c r="Y19" s="35"/>
      <c r="Z19" s="35"/>
      <c r="AA19" s="35"/>
      <c r="AB19" s="35"/>
      <c r="AC19" s="35"/>
      <c r="AD19" s="35"/>
      <c r="AE19" s="35"/>
    </row>
    <row r="20" spans="1:31" s="2" customFormat="1" ht="12" customHeight="1">
      <c r="A20" s="35"/>
      <c r="B20" s="40"/>
      <c r="C20" s="35"/>
      <c r="D20" s="106" t="s">
        <v>33</v>
      </c>
      <c r="E20" s="35"/>
      <c r="F20" s="35"/>
      <c r="G20" s="35"/>
      <c r="H20" s="35"/>
      <c r="I20" s="106" t="s">
        <v>26</v>
      </c>
      <c r="J20" s="108" t="str">
        <f>IF('Rekapitulace zakázky'!AN16="","",'Rekapitulace zakázky'!AN16)</f>
        <v/>
      </c>
      <c r="K20" s="35"/>
      <c r="L20" s="107"/>
      <c r="S20" s="35"/>
      <c r="T20" s="35"/>
      <c r="U20" s="35"/>
      <c r="V20" s="35"/>
      <c r="W20" s="35"/>
      <c r="X20" s="35"/>
      <c r="Y20" s="35"/>
      <c r="Z20" s="35"/>
      <c r="AA20" s="35"/>
      <c r="AB20" s="35"/>
      <c r="AC20" s="35"/>
      <c r="AD20" s="35"/>
      <c r="AE20" s="35"/>
    </row>
    <row r="21" spans="1:31" s="2" customFormat="1" ht="18" customHeight="1">
      <c r="A21" s="35"/>
      <c r="B21" s="40"/>
      <c r="C21" s="35"/>
      <c r="D21" s="35"/>
      <c r="E21" s="108" t="str">
        <f>IF('Rekapitulace zakázky'!E17="","",'Rekapitulace zakázky'!E17)</f>
        <v xml:space="preserve"> </v>
      </c>
      <c r="F21" s="35"/>
      <c r="G21" s="35"/>
      <c r="H21" s="35"/>
      <c r="I21" s="106" t="s">
        <v>29</v>
      </c>
      <c r="J21" s="108" t="str">
        <f>IF('Rekapitulace zakázky'!AN17="","",'Rekapitulace zakázky'!AN17)</f>
        <v/>
      </c>
      <c r="K21" s="35"/>
      <c r="L21" s="107"/>
      <c r="S21" s="35"/>
      <c r="T21" s="35"/>
      <c r="U21" s="35"/>
      <c r="V21" s="35"/>
      <c r="W21" s="35"/>
      <c r="X21" s="35"/>
      <c r="Y21" s="35"/>
      <c r="Z21" s="35"/>
      <c r="AA21" s="35"/>
      <c r="AB21" s="35"/>
      <c r="AC21" s="35"/>
      <c r="AD21" s="35"/>
      <c r="AE21" s="35"/>
    </row>
    <row r="22" spans="1:31" s="2" customFormat="1" ht="7" customHeight="1">
      <c r="A22" s="35"/>
      <c r="B22" s="40"/>
      <c r="C22" s="35"/>
      <c r="D22" s="35"/>
      <c r="E22" s="35"/>
      <c r="F22" s="35"/>
      <c r="G22" s="35"/>
      <c r="H22" s="35"/>
      <c r="I22" s="35"/>
      <c r="J22" s="35"/>
      <c r="K22" s="35"/>
      <c r="L22" s="107"/>
      <c r="S22" s="35"/>
      <c r="T22" s="35"/>
      <c r="U22" s="35"/>
      <c r="V22" s="35"/>
      <c r="W22" s="35"/>
      <c r="X22" s="35"/>
      <c r="Y22" s="35"/>
      <c r="Z22" s="35"/>
      <c r="AA22" s="35"/>
      <c r="AB22" s="35"/>
      <c r="AC22" s="35"/>
      <c r="AD22" s="35"/>
      <c r="AE22" s="35"/>
    </row>
    <row r="23" spans="1:31" s="2" customFormat="1" ht="12" customHeight="1">
      <c r="A23" s="35"/>
      <c r="B23" s="40"/>
      <c r="C23" s="35"/>
      <c r="D23" s="106" t="s">
        <v>36</v>
      </c>
      <c r="E23" s="35"/>
      <c r="F23" s="35"/>
      <c r="G23" s="35"/>
      <c r="H23" s="35"/>
      <c r="I23" s="106" t="s">
        <v>26</v>
      </c>
      <c r="J23" s="108" t="s">
        <v>19</v>
      </c>
      <c r="K23" s="35"/>
      <c r="L23" s="107"/>
      <c r="S23" s="35"/>
      <c r="T23" s="35"/>
      <c r="U23" s="35"/>
      <c r="V23" s="35"/>
      <c r="W23" s="35"/>
      <c r="X23" s="35"/>
      <c r="Y23" s="35"/>
      <c r="Z23" s="35"/>
      <c r="AA23" s="35"/>
      <c r="AB23" s="35"/>
      <c r="AC23" s="35"/>
      <c r="AD23" s="35"/>
      <c r="AE23" s="35"/>
    </row>
    <row r="24" spans="1:31" s="2" customFormat="1" ht="18" customHeight="1">
      <c r="A24" s="35"/>
      <c r="B24" s="40"/>
      <c r="C24" s="35"/>
      <c r="D24" s="35"/>
      <c r="E24" s="108" t="s">
        <v>37</v>
      </c>
      <c r="F24" s="35"/>
      <c r="G24" s="35"/>
      <c r="H24" s="35"/>
      <c r="I24" s="106" t="s">
        <v>29</v>
      </c>
      <c r="J24" s="108" t="s">
        <v>19</v>
      </c>
      <c r="K24" s="35"/>
      <c r="L24" s="107"/>
      <c r="S24" s="35"/>
      <c r="T24" s="35"/>
      <c r="U24" s="35"/>
      <c r="V24" s="35"/>
      <c r="W24" s="35"/>
      <c r="X24" s="35"/>
      <c r="Y24" s="35"/>
      <c r="Z24" s="35"/>
      <c r="AA24" s="35"/>
      <c r="AB24" s="35"/>
      <c r="AC24" s="35"/>
      <c r="AD24" s="35"/>
      <c r="AE24" s="35"/>
    </row>
    <row r="25" spans="1:31" s="2" customFormat="1" ht="7" customHeight="1">
      <c r="A25" s="35"/>
      <c r="B25" s="40"/>
      <c r="C25" s="35"/>
      <c r="D25" s="35"/>
      <c r="E25" s="35"/>
      <c r="F25" s="35"/>
      <c r="G25" s="35"/>
      <c r="H25" s="35"/>
      <c r="I25" s="35"/>
      <c r="J25" s="35"/>
      <c r="K25" s="35"/>
      <c r="L25" s="107"/>
      <c r="S25" s="35"/>
      <c r="T25" s="35"/>
      <c r="U25" s="35"/>
      <c r="V25" s="35"/>
      <c r="W25" s="35"/>
      <c r="X25" s="35"/>
      <c r="Y25" s="35"/>
      <c r="Z25" s="35"/>
      <c r="AA25" s="35"/>
      <c r="AB25" s="35"/>
      <c r="AC25" s="35"/>
      <c r="AD25" s="35"/>
      <c r="AE25" s="35"/>
    </row>
    <row r="26" spans="1:31" s="2" customFormat="1" ht="12" customHeight="1">
      <c r="A26" s="35"/>
      <c r="B26" s="40"/>
      <c r="C26" s="35"/>
      <c r="D26" s="106" t="s">
        <v>38</v>
      </c>
      <c r="E26" s="35"/>
      <c r="F26" s="35"/>
      <c r="G26" s="35"/>
      <c r="H26" s="35"/>
      <c r="I26" s="35"/>
      <c r="J26" s="35"/>
      <c r="K26" s="35"/>
      <c r="L26" s="107"/>
      <c r="S26" s="35"/>
      <c r="T26" s="35"/>
      <c r="U26" s="35"/>
      <c r="V26" s="35"/>
      <c r="W26" s="35"/>
      <c r="X26" s="35"/>
      <c r="Y26" s="35"/>
      <c r="Z26" s="35"/>
      <c r="AA26" s="35"/>
      <c r="AB26" s="35"/>
      <c r="AC26" s="35"/>
      <c r="AD26" s="35"/>
      <c r="AE26" s="35"/>
    </row>
    <row r="27" spans="1:31" s="8" customFormat="1" ht="16.5" customHeight="1">
      <c r="A27" s="110"/>
      <c r="B27" s="111"/>
      <c r="C27" s="110"/>
      <c r="D27" s="110"/>
      <c r="E27" s="376" t="s">
        <v>19</v>
      </c>
      <c r="F27" s="376"/>
      <c r="G27" s="376"/>
      <c r="H27" s="376"/>
      <c r="I27" s="110"/>
      <c r="J27" s="110"/>
      <c r="K27" s="110"/>
      <c r="L27" s="112"/>
      <c r="S27" s="110"/>
      <c r="T27" s="110"/>
      <c r="U27" s="110"/>
      <c r="V27" s="110"/>
      <c r="W27" s="110"/>
      <c r="X27" s="110"/>
      <c r="Y27" s="110"/>
      <c r="Z27" s="110"/>
      <c r="AA27" s="110"/>
      <c r="AB27" s="110"/>
      <c r="AC27" s="110"/>
      <c r="AD27" s="110"/>
      <c r="AE27" s="110"/>
    </row>
    <row r="28" spans="1:31" s="2" customFormat="1" ht="7" customHeight="1">
      <c r="A28" s="35"/>
      <c r="B28" s="40"/>
      <c r="C28" s="35"/>
      <c r="D28" s="35"/>
      <c r="E28" s="35"/>
      <c r="F28" s="35"/>
      <c r="G28" s="35"/>
      <c r="H28" s="35"/>
      <c r="I28" s="35"/>
      <c r="J28" s="35"/>
      <c r="K28" s="35"/>
      <c r="L28" s="107"/>
      <c r="S28" s="35"/>
      <c r="T28" s="35"/>
      <c r="U28" s="35"/>
      <c r="V28" s="35"/>
      <c r="W28" s="35"/>
      <c r="X28" s="35"/>
      <c r="Y28" s="35"/>
      <c r="Z28" s="35"/>
      <c r="AA28" s="35"/>
      <c r="AB28" s="35"/>
      <c r="AC28" s="35"/>
      <c r="AD28" s="35"/>
      <c r="AE28" s="35"/>
    </row>
    <row r="29" spans="1:31" s="2" customFormat="1" ht="7" customHeight="1">
      <c r="A29" s="35"/>
      <c r="B29" s="40"/>
      <c r="C29" s="35"/>
      <c r="D29" s="113"/>
      <c r="E29" s="113"/>
      <c r="F29" s="113"/>
      <c r="G29" s="113"/>
      <c r="H29" s="113"/>
      <c r="I29" s="113"/>
      <c r="J29" s="113"/>
      <c r="K29" s="113"/>
      <c r="L29" s="107"/>
      <c r="S29" s="35"/>
      <c r="T29" s="35"/>
      <c r="U29" s="35"/>
      <c r="V29" s="35"/>
      <c r="W29" s="35"/>
      <c r="X29" s="35"/>
      <c r="Y29" s="35"/>
      <c r="Z29" s="35"/>
      <c r="AA29" s="35"/>
      <c r="AB29" s="35"/>
      <c r="AC29" s="35"/>
      <c r="AD29" s="35"/>
      <c r="AE29" s="35"/>
    </row>
    <row r="30" spans="1:31" s="2" customFormat="1" ht="25.4" customHeight="1">
      <c r="A30" s="35"/>
      <c r="B30" s="40"/>
      <c r="C30" s="35"/>
      <c r="D30" s="114" t="s">
        <v>40</v>
      </c>
      <c r="E30" s="35"/>
      <c r="F30" s="35"/>
      <c r="G30" s="35"/>
      <c r="H30" s="35"/>
      <c r="I30" s="35"/>
      <c r="J30" s="115">
        <f>ROUND(J83, 2)</f>
        <v>0</v>
      </c>
      <c r="K30" s="35"/>
      <c r="L30" s="107"/>
      <c r="S30" s="35"/>
      <c r="T30" s="35"/>
      <c r="U30" s="35"/>
      <c r="V30" s="35"/>
      <c r="W30" s="35"/>
      <c r="X30" s="35"/>
      <c r="Y30" s="35"/>
      <c r="Z30" s="35"/>
      <c r="AA30" s="35"/>
      <c r="AB30" s="35"/>
      <c r="AC30" s="35"/>
      <c r="AD30" s="35"/>
      <c r="AE30" s="35"/>
    </row>
    <row r="31" spans="1:31" s="2" customFormat="1" ht="7" customHeight="1">
      <c r="A31" s="35"/>
      <c r="B31" s="40"/>
      <c r="C31" s="35"/>
      <c r="D31" s="113"/>
      <c r="E31" s="113"/>
      <c r="F31" s="113"/>
      <c r="G31" s="113"/>
      <c r="H31" s="113"/>
      <c r="I31" s="113"/>
      <c r="J31" s="113"/>
      <c r="K31" s="113"/>
      <c r="L31" s="107"/>
      <c r="S31" s="35"/>
      <c r="T31" s="35"/>
      <c r="U31" s="35"/>
      <c r="V31" s="35"/>
      <c r="W31" s="35"/>
      <c r="X31" s="35"/>
      <c r="Y31" s="35"/>
      <c r="Z31" s="35"/>
      <c r="AA31" s="35"/>
      <c r="AB31" s="35"/>
      <c r="AC31" s="35"/>
      <c r="AD31" s="35"/>
      <c r="AE31" s="35"/>
    </row>
    <row r="32" spans="1:31" s="2" customFormat="1" ht="14.4" customHeight="1">
      <c r="A32" s="35"/>
      <c r="B32" s="40"/>
      <c r="C32" s="35"/>
      <c r="D32" s="35"/>
      <c r="E32" s="35"/>
      <c r="F32" s="116" t="s">
        <v>42</v>
      </c>
      <c r="G32" s="35"/>
      <c r="H32" s="35"/>
      <c r="I32" s="116" t="s">
        <v>41</v>
      </c>
      <c r="J32" s="116" t="s">
        <v>43</v>
      </c>
      <c r="K32" s="35"/>
      <c r="L32" s="107"/>
      <c r="S32" s="35"/>
      <c r="T32" s="35"/>
      <c r="U32" s="35"/>
      <c r="V32" s="35"/>
      <c r="W32" s="35"/>
      <c r="X32" s="35"/>
      <c r="Y32" s="35"/>
      <c r="Z32" s="35"/>
      <c r="AA32" s="35"/>
      <c r="AB32" s="35"/>
      <c r="AC32" s="35"/>
      <c r="AD32" s="35"/>
      <c r="AE32" s="35"/>
    </row>
    <row r="33" spans="1:31" s="2" customFormat="1" ht="14.4" customHeight="1">
      <c r="A33" s="35"/>
      <c r="B33" s="40"/>
      <c r="C33" s="35"/>
      <c r="D33" s="117" t="s">
        <v>44</v>
      </c>
      <c r="E33" s="106" t="s">
        <v>45</v>
      </c>
      <c r="F33" s="118">
        <f>ROUND((SUM(BE83:BE194)),  2)</f>
        <v>0</v>
      </c>
      <c r="G33" s="35"/>
      <c r="H33" s="35"/>
      <c r="I33" s="119">
        <v>0.21</v>
      </c>
      <c r="J33" s="118">
        <f>ROUND(((SUM(BE83:BE194))*I33),  2)</f>
        <v>0</v>
      </c>
      <c r="K33" s="35"/>
      <c r="L33" s="107"/>
      <c r="S33" s="35"/>
      <c r="T33" s="35"/>
      <c r="U33" s="35"/>
      <c r="V33" s="35"/>
      <c r="W33" s="35"/>
      <c r="X33" s="35"/>
      <c r="Y33" s="35"/>
      <c r="Z33" s="35"/>
      <c r="AA33" s="35"/>
      <c r="AB33" s="35"/>
      <c r="AC33" s="35"/>
      <c r="AD33" s="35"/>
      <c r="AE33" s="35"/>
    </row>
    <row r="34" spans="1:31" s="2" customFormat="1" ht="14.4" customHeight="1">
      <c r="A34" s="35"/>
      <c r="B34" s="40"/>
      <c r="C34" s="35"/>
      <c r="D34" s="35"/>
      <c r="E34" s="106" t="s">
        <v>46</v>
      </c>
      <c r="F34" s="118">
        <f>ROUND((SUM(BF83:BF194)),  2)</f>
        <v>0</v>
      </c>
      <c r="G34" s="35"/>
      <c r="H34" s="35"/>
      <c r="I34" s="119">
        <v>0.15</v>
      </c>
      <c r="J34" s="118">
        <f>ROUND(((SUM(BF83:BF194))*I34),  2)</f>
        <v>0</v>
      </c>
      <c r="K34" s="35"/>
      <c r="L34" s="107"/>
      <c r="S34" s="35"/>
      <c r="T34" s="35"/>
      <c r="U34" s="35"/>
      <c r="V34" s="35"/>
      <c r="W34" s="35"/>
      <c r="X34" s="35"/>
      <c r="Y34" s="35"/>
      <c r="Z34" s="35"/>
      <c r="AA34" s="35"/>
      <c r="AB34" s="35"/>
      <c r="AC34" s="35"/>
      <c r="AD34" s="35"/>
      <c r="AE34" s="35"/>
    </row>
    <row r="35" spans="1:31" s="2" customFormat="1" ht="14.4" hidden="1" customHeight="1">
      <c r="A35" s="35"/>
      <c r="B35" s="40"/>
      <c r="C35" s="35"/>
      <c r="D35" s="35"/>
      <c r="E35" s="106" t="s">
        <v>47</v>
      </c>
      <c r="F35" s="118">
        <f>ROUND((SUM(BG83:BG194)),  2)</f>
        <v>0</v>
      </c>
      <c r="G35" s="35"/>
      <c r="H35" s="35"/>
      <c r="I35" s="119">
        <v>0.21</v>
      </c>
      <c r="J35" s="118">
        <f>0</f>
        <v>0</v>
      </c>
      <c r="K35" s="35"/>
      <c r="L35" s="107"/>
      <c r="S35" s="35"/>
      <c r="T35" s="35"/>
      <c r="U35" s="35"/>
      <c r="V35" s="35"/>
      <c r="W35" s="35"/>
      <c r="X35" s="35"/>
      <c r="Y35" s="35"/>
      <c r="Z35" s="35"/>
      <c r="AA35" s="35"/>
      <c r="AB35" s="35"/>
      <c r="AC35" s="35"/>
      <c r="AD35" s="35"/>
      <c r="AE35" s="35"/>
    </row>
    <row r="36" spans="1:31" s="2" customFormat="1" ht="14.4" hidden="1" customHeight="1">
      <c r="A36" s="35"/>
      <c r="B36" s="40"/>
      <c r="C36" s="35"/>
      <c r="D36" s="35"/>
      <c r="E36" s="106" t="s">
        <v>48</v>
      </c>
      <c r="F36" s="118">
        <f>ROUND((SUM(BH83:BH194)),  2)</f>
        <v>0</v>
      </c>
      <c r="G36" s="35"/>
      <c r="H36" s="35"/>
      <c r="I36" s="119">
        <v>0.15</v>
      </c>
      <c r="J36" s="118">
        <f>0</f>
        <v>0</v>
      </c>
      <c r="K36" s="35"/>
      <c r="L36" s="107"/>
      <c r="S36" s="35"/>
      <c r="T36" s="35"/>
      <c r="U36" s="35"/>
      <c r="V36" s="35"/>
      <c r="W36" s="35"/>
      <c r="X36" s="35"/>
      <c r="Y36" s="35"/>
      <c r="Z36" s="35"/>
      <c r="AA36" s="35"/>
      <c r="AB36" s="35"/>
      <c r="AC36" s="35"/>
      <c r="AD36" s="35"/>
      <c r="AE36" s="35"/>
    </row>
    <row r="37" spans="1:31" s="2" customFormat="1" ht="14.4" hidden="1" customHeight="1">
      <c r="A37" s="35"/>
      <c r="B37" s="40"/>
      <c r="C37" s="35"/>
      <c r="D37" s="35"/>
      <c r="E37" s="106" t="s">
        <v>49</v>
      </c>
      <c r="F37" s="118">
        <f>ROUND((SUM(BI83:BI194)),  2)</f>
        <v>0</v>
      </c>
      <c r="G37" s="35"/>
      <c r="H37" s="35"/>
      <c r="I37" s="119">
        <v>0</v>
      </c>
      <c r="J37" s="118">
        <f>0</f>
        <v>0</v>
      </c>
      <c r="K37" s="35"/>
      <c r="L37" s="107"/>
      <c r="S37" s="35"/>
      <c r="T37" s="35"/>
      <c r="U37" s="35"/>
      <c r="V37" s="35"/>
      <c r="W37" s="35"/>
      <c r="X37" s="35"/>
      <c r="Y37" s="35"/>
      <c r="Z37" s="35"/>
      <c r="AA37" s="35"/>
      <c r="AB37" s="35"/>
      <c r="AC37" s="35"/>
      <c r="AD37" s="35"/>
      <c r="AE37" s="35"/>
    </row>
    <row r="38" spans="1:31" s="2" customFormat="1" ht="7" customHeight="1">
      <c r="A38" s="35"/>
      <c r="B38" s="40"/>
      <c r="C38" s="35"/>
      <c r="D38" s="35"/>
      <c r="E38" s="35"/>
      <c r="F38" s="35"/>
      <c r="G38" s="35"/>
      <c r="H38" s="35"/>
      <c r="I38" s="35"/>
      <c r="J38" s="35"/>
      <c r="K38" s="35"/>
      <c r="L38" s="107"/>
      <c r="S38" s="35"/>
      <c r="T38" s="35"/>
      <c r="U38" s="35"/>
      <c r="V38" s="35"/>
      <c r="W38" s="35"/>
      <c r="X38" s="35"/>
      <c r="Y38" s="35"/>
      <c r="Z38" s="35"/>
      <c r="AA38" s="35"/>
      <c r="AB38" s="35"/>
      <c r="AC38" s="35"/>
      <c r="AD38" s="35"/>
      <c r="AE38" s="35"/>
    </row>
    <row r="39" spans="1:31" s="2" customFormat="1" ht="25.4" customHeight="1">
      <c r="A39" s="35"/>
      <c r="B39" s="40"/>
      <c r="C39" s="120"/>
      <c r="D39" s="121" t="s">
        <v>50</v>
      </c>
      <c r="E39" s="122"/>
      <c r="F39" s="122"/>
      <c r="G39" s="123" t="s">
        <v>51</v>
      </c>
      <c r="H39" s="124" t="s">
        <v>52</v>
      </c>
      <c r="I39" s="122"/>
      <c r="J39" s="125">
        <f>SUM(J30:J37)</f>
        <v>0</v>
      </c>
      <c r="K39" s="126"/>
      <c r="L39" s="107"/>
      <c r="S39" s="35"/>
      <c r="T39" s="35"/>
      <c r="U39" s="35"/>
      <c r="V39" s="35"/>
      <c r="W39" s="35"/>
      <c r="X39" s="35"/>
      <c r="Y39" s="35"/>
      <c r="Z39" s="35"/>
      <c r="AA39" s="35"/>
      <c r="AB39" s="35"/>
      <c r="AC39" s="35"/>
      <c r="AD39" s="35"/>
      <c r="AE39" s="35"/>
    </row>
    <row r="40" spans="1:31" s="2" customFormat="1" ht="14.4" customHeight="1">
      <c r="A40" s="35"/>
      <c r="B40" s="127"/>
      <c r="C40" s="128"/>
      <c r="D40" s="128"/>
      <c r="E40" s="128"/>
      <c r="F40" s="128"/>
      <c r="G40" s="128"/>
      <c r="H40" s="128"/>
      <c r="I40" s="128"/>
      <c r="J40" s="128"/>
      <c r="K40" s="128"/>
      <c r="L40" s="107"/>
      <c r="S40" s="35"/>
      <c r="T40" s="35"/>
      <c r="U40" s="35"/>
      <c r="V40" s="35"/>
      <c r="W40" s="35"/>
      <c r="X40" s="35"/>
      <c r="Y40" s="35"/>
      <c r="Z40" s="35"/>
      <c r="AA40" s="35"/>
      <c r="AB40" s="35"/>
      <c r="AC40" s="35"/>
      <c r="AD40" s="35"/>
      <c r="AE40" s="35"/>
    </row>
    <row r="44" spans="1:31" s="2" customFormat="1" ht="7" customHeight="1">
      <c r="A44" s="35"/>
      <c r="B44" s="129"/>
      <c r="C44" s="130"/>
      <c r="D44" s="130"/>
      <c r="E44" s="130"/>
      <c r="F44" s="130"/>
      <c r="G44" s="130"/>
      <c r="H44" s="130"/>
      <c r="I44" s="130"/>
      <c r="J44" s="130"/>
      <c r="K44" s="130"/>
      <c r="L44" s="107"/>
      <c r="S44" s="35"/>
      <c r="T44" s="35"/>
      <c r="U44" s="35"/>
      <c r="V44" s="35"/>
      <c r="W44" s="35"/>
      <c r="X44" s="35"/>
      <c r="Y44" s="35"/>
      <c r="Z44" s="35"/>
      <c r="AA44" s="35"/>
      <c r="AB44" s="35"/>
      <c r="AC44" s="35"/>
      <c r="AD44" s="35"/>
      <c r="AE44" s="35"/>
    </row>
    <row r="45" spans="1:31" s="2" customFormat="1" ht="25" customHeight="1">
      <c r="A45" s="35"/>
      <c r="B45" s="36"/>
      <c r="C45" s="24" t="s">
        <v>98</v>
      </c>
      <c r="D45" s="37"/>
      <c r="E45" s="37"/>
      <c r="F45" s="37"/>
      <c r="G45" s="37"/>
      <c r="H45" s="37"/>
      <c r="I45" s="37"/>
      <c r="J45" s="37"/>
      <c r="K45" s="37"/>
      <c r="L45" s="107"/>
      <c r="S45" s="35"/>
      <c r="T45" s="35"/>
      <c r="U45" s="35"/>
      <c r="V45" s="35"/>
      <c r="W45" s="35"/>
      <c r="X45" s="35"/>
      <c r="Y45" s="35"/>
      <c r="Z45" s="35"/>
      <c r="AA45" s="35"/>
      <c r="AB45" s="35"/>
      <c r="AC45" s="35"/>
      <c r="AD45" s="35"/>
      <c r="AE45" s="35"/>
    </row>
    <row r="46" spans="1:31" s="2" customFormat="1" ht="7" customHeight="1">
      <c r="A46" s="35"/>
      <c r="B46" s="36"/>
      <c r="C46" s="37"/>
      <c r="D46" s="37"/>
      <c r="E46" s="37"/>
      <c r="F46" s="37"/>
      <c r="G46" s="37"/>
      <c r="H46" s="37"/>
      <c r="I46" s="37"/>
      <c r="J46" s="37"/>
      <c r="K46" s="37"/>
      <c r="L46" s="107"/>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7"/>
      <c r="S47" s="35"/>
      <c r="T47" s="35"/>
      <c r="U47" s="35"/>
      <c r="V47" s="35"/>
      <c r="W47" s="35"/>
      <c r="X47" s="35"/>
      <c r="Y47" s="35"/>
      <c r="Z47" s="35"/>
      <c r="AA47" s="35"/>
      <c r="AB47" s="35"/>
      <c r="AC47" s="35"/>
      <c r="AD47" s="35"/>
      <c r="AE47" s="35"/>
    </row>
    <row r="48" spans="1:31" s="2" customFormat="1" ht="16.5" customHeight="1">
      <c r="A48" s="35"/>
      <c r="B48" s="36"/>
      <c r="C48" s="37"/>
      <c r="D48" s="37"/>
      <c r="E48" s="377" t="str">
        <f>E7</f>
        <v>Oprava mostu v km 1,122 na trati Hanušovice - Mikulovice</v>
      </c>
      <c r="F48" s="378"/>
      <c r="G48" s="378"/>
      <c r="H48" s="378"/>
      <c r="I48" s="37"/>
      <c r="J48" s="37"/>
      <c r="K48" s="37"/>
      <c r="L48" s="107"/>
      <c r="S48" s="35"/>
      <c r="T48" s="35"/>
      <c r="U48" s="35"/>
      <c r="V48" s="35"/>
      <c r="W48" s="35"/>
      <c r="X48" s="35"/>
      <c r="Y48" s="35"/>
      <c r="Z48" s="35"/>
      <c r="AA48" s="35"/>
      <c r="AB48" s="35"/>
      <c r="AC48" s="35"/>
      <c r="AD48" s="35"/>
      <c r="AE48" s="35"/>
    </row>
    <row r="49" spans="1:47" s="2" customFormat="1" ht="12" customHeight="1">
      <c r="A49" s="35"/>
      <c r="B49" s="36"/>
      <c r="C49" s="30" t="s">
        <v>96</v>
      </c>
      <c r="D49" s="37"/>
      <c r="E49" s="37"/>
      <c r="F49" s="37"/>
      <c r="G49" s="37"/>
      <c r="H49" s="37"/>
      <c r="I49" s="37"/>
      <c r="J49" s="37"/>
      <c r="K49" s="37"/>
      <c r="L49" s="107"/>
      <c r="S49" s="35"/>
      <c r="T49" s="35"/>
      <c r="U49" s="35"/>
      <c r="V49" s="35"/>
      <c r="W49" s="35"/>
      <c r="X49" s="35"/>
      <c r="Y49" s="35"/>
      <c r="Z49" s="35"/>
      <c r="AA49" s="35"/>
      <c r="AB49" s="35"/>
      <c r="AC49" s="35"/>
      <c r="AD49" s="35"/>
      <c r="AE49" s="35"/>
    </row>
    <row r="50" spans="1:47" s="2" customFormat="1" ht="16.5" customHeight="1">
      <c r="A50" s="35"/>
      <c r="B50" s="36"/>
      <c r="C50" s="37"/>
      <c r="D50" s="37"/>
      <c r="E50" s="330" t="str">
        <f>E9</f>
        <v>SO 02 - Železniční svršek</v>
      </c>
      <c r="F50" s="379"/>
      <c r="G50" s="379"/>
      <c r="H50" s="379"/>
      <c r="I50" s="37"/>
      <c r="J50" s="37"/>
      <c r="K50" s="37"/>
      <c r="L50" s="107"/>
      <c r="S50" s="35"/>
      <c r="T50" s="35"/>
      <c r="U50" s="35"/>
      <c r="V50" s="35"/>
      <c r="W50" s="35"/>
      <c r="X50" s="35"/>
      <c r="Y50" s="35"/>
      <c r="Z50" s="35"/>
      <c r="AA50" s="35"/>
      <c r="AB50" s="35"/>
      <c r="AC50" s="35"/>
      <c r="AD50" s="35"/>
      <c r="AE50" s="35"/>
    </row>
    <row r="51" spans="1:47" s="2" customFormat="1" ht="7" customHeight="1">
      <c r="A51" s="35"/>
      <c r="B51" s="36"/>
      <c r="C51" s="37"/>
      <c r="D51" s="37"/>
      <c r="E51" s="37"/>
      <c r="F51" s="37"/>
      <c r="G51" s="37"/>
      <c r="H51" s="37"/>
      <c r="I51" s="37"/>
      <c r="J51" s="37"/>
      <c r="K51" s="37"/>
      <c r="L51" s="107"/>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Hanušovice</v>
      </c>
      <c r="G52" s="37"/>
      <c r="H52" s="37"/>
      <c r="I52" s="30" t="s">
        <v>23</v>
      </c>
      <c r="J52" s="60" t="str">
        <f>IF(J12="","",J12)</f>
        <v>3. 2. 2022</v>
      </c>
      <c r="K52" s="37"/>
      <c r="L52" s="107"/>
      <c r="S52" s="35"/>
      <c r="T52" s="35"/>
      <c r="U52" s="35"/>
      <c r="V52" s="35"/>
      <c r="W52" s="35"/>
      <c r="X52" s="35"/>
      <c r="Y52" s="35"/>
      <c r="Z52" s="35"/>
      <c r="AA52" s="35"/>
      <c r="AB52" s="35"/>
      <c r="AC52" s="35"/>
      <c r="AD52" s="35"/>
      <c r="AE52" s="35"/>
    </row>
    <row r="53" spans="1:47" s="2" customFormat="1" ht="7" customHeight="1">
      <c r="A53" s="35"/>
      <c r="B53" s="36"/>
      <c r="C53" s="37"/>
      <c r="D53" s="37"/>
      <c r="E53" s="37"/>
      <c r="F53" s="37"/>
      <c r="G53" s="37"/>
      <c r="H53" s="37"/>
      <c r="I53" s="37"/>
      <c r="J53" s="37"/>
      <c r="K53" s="37"/>
      <c r="L53" s="107"/>
      <c r="S53" s="35"/>
      <c r="T53" s="35"/>
      <c r="U53" s="35"/>
      <c r="V53" s="35"/>
      <c r="W53" s="35"/>
      <c r="X53" s="35"/>
      <c r="Y53" s="35"/>
      <c r="Z53" s="35"/>
      <c r="AA53" s="35"/>
      <c r="AB53" s="35"/>
      <c r="AC53" s="35"/>
      <c r="AD53" s="35"/>
      <c r="AE53" s="35"/>
    </row>
    <row r="54" spans="1:47" s="2" customFormat="1" ht="15.15" customHeight="1">
      <c r="A54" s="35"/>
      <c r="B54" s="36"/>
      <c r="C54" s="30" t="s">
        <v>25</v>
      </c>
      <c r="D54" s="37"/>
      <c r="E54" s="37"/>
      <c r="F54" s="28" t="str">
        <f>E15</f>
        <v>Správa železnic, státní organizace</v>
      </c>
      <c r="G54" s="37"/>
      <c r="H54" s="37"/>
      <c r="I54" s="30" t="s">
        <v>33</v>
      </c>
      <c r="J54" s="33" t="str">
        <f>E21</f>
        <v xml:space="preserve"> </v>
      </c>
      <c r="K54" s="37"/>
      <c r="L54" s="107"/>
      <c r="S54" s="35"/>
      <c r="T54" s="35"/>
      <c r="U54" s="35"/>
      <c r="V54" s="35"/>
      <c r="W54" s="35"/>
      <c r="X54" s="35"/>
      <c r="Y54" s="35"/>
      <c r="Z54" s="35"/>
      <c r="AA54" s="35"/>
      <c r="AB54" s="35"/>
      <c r="AC54" s="35"/>
      <c r="AD54" s="35"/>
      <c r="AE54" s="35"/>
    </row>
    <row r="55" spans="1:47" s="2" customFormat="1" ht="15.15" customHeight="1">
      <c r="A55" s="35"/>
      <c r="B55" s="36"/>
      <c r="C55" s="30" t="s">
        <v>31</v>
      </c>
      <c r="D55" s="37"/>
      <c r="E55" s="37"/>
      <c r="F55" s="28" t="str">
        <f>IF(E18="","",E18)</f>
        <v>Vyplň údaj</v>
      </c>
      <c r="G55" s="37"/>
      <c r="H55" s="37"/>
      <c r="I55" s="30" t="s">
        <v>36</v>
      </c>
      <c r="J55" s="33" t="str">
        <f>E24</f>
        <v>Ing Basler Miroslav</v>
      </c>
      <c r="K55" s="37"/>
      <c r="L55" s="107"/>
      <c r="S55" s="35"/>
      <c r="T55" s="35"/>
      <c r="U55" s="35"/>
      <c r="V55" s="35"/>
      <c r="W55" s="35"/>
      <c r="X55" s="35"/>
      <c r="Y55" s="35"/>
      <c r="Z55" s="35"/>
      <c r="AA55" s="35"/>
      <c r="AB55" s="35"/>
      <c r="AC55" s="35"/>
      <c r="AD55" s="35"/>
      <c r="AE55" s="35"/>
    </row>
    <row r="56" spans="1:47" s="2" customFormat="1" ht="10.25" customHeight="1">
      <c r="A56" s="35"/>
      <c r="B56" s="36"/>
      <c r="C56" s="37"/>
      <c r="D56" s="37"/>
      <c r="E56" s="37"/>
      <c r="F56" s="37"/>
      <c r="G56" s="37"/>
      <c r="H56" s="37"/>
      <c r="I56" s="37"/>
      <c r="J56" s="37"/>
      <c r="K56" s="37"/>
      <c r="L56" s="107"/>
      <c r="S56" s="35"/>
      <c r="T56" s="35"/>
      <c r="U56" s="35"/>
      <c r="V56" s="35"/>
      <c r="W56" s="35"/>
      <c r="X56" s="35"/>
      <c r="Y56" s="35"/>
      <c r="Z56" s="35"/>
      <c r="AA56" s="35"/>
      <c r="AB56" s="35"/>
      <c r="AC56" s="35"/>
      <c r="AD56" s="35"/>
      <c r="AE56" s="35"/>
    </row>
    <row r="57" spans="1:47" s="2" customFormat="1" ht="29.25" customHeight="1">
      <c r="A57" s="35"/>
      <c r="B57" s="36"/>
      <c r="C57" s="131" t="s">
        <v>99</v>
      </c>
      <c r="D57" s="132"/>
      <c r="E57" s="132"/>
      <c r="F57" s="132"/>
      <c r="G57" s="132"/>
      <c r="H57" s="132"/>
      <c r="I57" s="132"/>
      <c r="J57" s="133" t="s">
        <v>100</v>
      </c>
      <c r="K57" s="132"/>
      <c r="L57" s="107"/>
      <c r="S57" s="35"/>
      <c r="T57" s="35"/>
      <c r="U57" s="35"/>
      <c r="V57" s="35"/>
      <c r="W57" s="35"/>
      <c r="X57" s="35"/>
      <c r="Y57" s="35"/>
      <c r="Z57" s="35"/>
      <c r="AA57" s="35"/>
      <c r="AB57" s="35"/>
      <c r="AC57" s="35"/>
      <c r="AD57" s="35"/>
      <c r="AE57" s="35"/>
    </row>
    <row r="58" spans="1:47" s="2" customFormat="1" ht="10.25" customHeight="1">
      <c r="A58" s="35"/>
      <c r="B58" s="36"/>
      <c r="C58" s="37"/>
      <c r="D58" s="37"/>
      <c r="E58" s="37"/>
      <c r="F58" s="37"/>
      <c r="G58" s="37"/>
      <c r="H58" s="37"/>
      <c r="I58" s="37"/>
      <c r="J58" s="37"/>
      <c r="K58" s="37"/>
      <c r="L58" s="107"/>
      <c r="S58" s="35"/>
      <c r="T58" s="35"/>
      <c r="U58" s="35"/>
      <c r="V58" s="35"/>
      <c r="W58" s="35"/>
      <c r="X58" s="35"/>
      <c r="Y58" s="35"/>
      <c r="Z58" s="35"/>
      <c r="AA58" s="35"/>
      <c r="AB58" s="35"/>
      <c r="AC58" s="35"/>
      <c r="AD58" s="35"/>
      <c r="AE58" s="35"/>
    </row>
    <row r="59" spans="1:47" s="2" customFormat="1" ht="22.75" customHeight="1">
      <c r="A59" s="35"/>
      <c r="B59" s="36"/>
      <c r="C59" s="134" t="s">
        <v>72</v>
      </c>
      <c r="D59" s="37"/>
      <c r="E59" s="37"/>
      <c r="F59" s="37"/>
      <c r="G59" s="37"/>
      <c r="H59" s="37"/>
      <c r="I59" s="37"/>
      <c r="J59" s="78">
        <f>J83</f>
        <v>0</v>
      </c>
      <c r="K59" s="37"/>
      <c r="L59" s="107"/>
      <c r="S59" s="35"/>
      <c r="T59" s="35"/>
      <c r="U59" s="35"/>
      <c r="V59" s="35"/>
      <c r="W59" s="35"/>
      <c r="X59" s="35"/>
      <c r="Y59" s="35"/>
      <c r="Z59" s="35"/>
      <c r="AA59" s="35"/>
      <c r="AB59" s="35"/>
      <c r="AC59" s="35"/>
      <c r="AD59" s="35"/>
      <c r="AE59" s="35"/>
      <c r="AU59" s="18" t="s">
        <v>101</v>
      </c>
    </row>
    <row r="60" spans="1:47" s="9" customFormat="1" ht="25" customHeight="1">
      <c r="B60" s="135"/>
      <c r="C60" s="136"/>
      <c r="D60" s="137" t="s">
        <v>102</v>
      </c>
      <c r="E60" s="138"/>
      <c r="F60" s="138"/>
      <c r="G60" s="138"/>
      <c r="H60" s="138"/>
      <c r="I60" s="138"/>
      <c r="J60" s="139">
        <f>J84</f>
        <v>0</v>
      </c>
      <c r="K60" s="136"/>
      <c r="L60" s="140"/>
    </row>
    <row r="61" spans="1:47" s="10" customFormat="1" ht="19.899999999999999" customHeight="1">
      <c r="B61" s="141"/>
      <c r="C61" s="142"/>
      <c r="D61" s="143" t="s">
        <v>1071</v>
      </c>
      <c r="E61" s="144"/>
      <c r="F61" s="144"/>
      <c r="G61" s="144"/>
      <c r="H61" s="144"/>
      <c r="I61" s="144"/>
      <c r="J61" s="145">
        <f>J85</f>
        <v>0</v>
      </c>
      <c r="K61" s="142"/>
      <c r="L61" s="146"/>
    </row>
    <row r="62" spans="1:47" s="9" customFormat="1" ht="25" customHeight="1">
      <c r="B62" s="135"/>
      <c r="C62" s="136"/>
      <c r="D62" s="137" t="s">
        <v>1002</v>
      </c>
      <c r="E62" s="138"/>
      <c r="F62" s="138"/>
      <c r="G62" s="138"/>
      <c r="H62" s="138"/>
      <c r="I62" s="138"/>
      <c r="J62" s="139">
        <f>J147</f>
        <v>0</v>
      </c>
      <c r="K62" s="136"/>
      <c r="L62" s="140"/>
    </row>
    <row r="63" spans="1:47" s="9" customFormat="1" ht="25" customHeight="1">
      <c r="B63" s="135"/>
      <c r="C63" s="136"/>
      <c r="D63" s="137" t="s">
        <v>1072</v>
      </c>
      <c r="E63" s="138"/>
      <c r="F63" s="138"/>
      <c r="G63" s="138"/>
      <c r="H63" s="138"/>
      <c r="I63" s="138"/>
      <c r="J63" s="139">
        <f>J190</f>
        <v>0</v>
      </c>
      <c r="K63" s="136"/>
      <c r="L63" s="140"/>
    </row>
    <row r="64" spans="1:47" s="2" customFormat="1" ht="21.75" customHeight="1">
      <c r="A64" s="35"/>
      <c r="B64" s="36"/>
      <c r="C64" s="37"/>
      <c r="D64" s="37"/>
      <c r="E64" s="37"/>
      <c r="F64" s="37"/>
      <c r="G64" s="37"/>
      <c r="H64" s="37"/>
      <c r="I64" s="37"/>
      <c r="J64" s="37"/>
      <c r="K64" s="37"/>
      <c r="L64" s="107"/>
      <c r="S64" s="35"/>
      <c r="T64" s="35"/>
      <c r="U64" s="35"/>
      <c r="V64" s="35"/>
      <c r="W64" s="35"/>
      <c r="X64" s="35"/>
      <c r="Y64" s="35"/>
      <c r="Z64" s="35"/>
      <c r="AA64" s="35"/>
      <c r="AB64" s="35"/>
      <c r="AC64" s="35"/>
      <c r="AD64" s="35"/>
      <c r="AE64" s="35"/>
    </row>
    <row r="65" spans="1:31" s="2" customFormat="1" ht="7" customHeight="1">
      <c r="A65" s="35"/>
      <c r="B65" s="48"/>
      <c r="C65" s="49"/>
      <c r="D65" s="49"/>
      <c r="E65" s="49"/>
      <c r="F65" s="49"/>
      <c r="G65" s="49"/>
      <c r="H65" s="49"/>
      <c r="I65" s="49"/>
      <c r="J65" s="49"/>
      <c r="K65" s="49"/>
      <c r="L65" s="107"/>
      <c r="S65" s="35"/>
      <c r="T65" s="35"/>
      <c r="U65" s="35"/>
      <c r="V65" s="35"/>
      <c r="W65" s="35"/>
      <c r="X65" s="35"/>
      <c r="Y65" s="35"/>
      <c r="Z65" s="35"/>
      <c r="AA65" s="35"/>
      <c r="AB65" s="35"/>
      <c r="AC65" s="35"/>
      <c r="AD65" s="35"/>
      <c r="AE65" s="35"/>
    </row>
    <row r="69" spans="1:31" s="2" customFormat="1" ht="7" customHeight="1">
      <c r="A69" s="35"/>
      <c r="B69" s="50"/>
      <c r="C69" s="51"/>
      <c r="D69" s="51"/>
      <c r="E69" s="51"/>
      <c r="F69" s="51"/>
      <c r="G69" s="51"/>
      <c r="H69" s="51"/>
      <c r="I69" s="51"/>
      <c r="J69" s="51"/>
      <c r="K69" s="51"/>
      <c r="L69" s="107"/>
      <c r="S69" s="35"/>
      <c r="T69" s="35"/>
      <c r="U69" s="35"/>
      <c r="V69" s="35"/>
      <c r="W69" s="35"/>
      <c r="X69" s="35"/>
      <c r="Y69" s="35"/>
      <c r="Z69" s="35"/>
      <c r="AA69" s="35"/>
      <c r="AB69" s="35"/>
      <c r="AC69" s="35"/>
      <c r="AD69" s="35"/>
      <c r="AE69" s="35"/>
    </row>
    <row r="70" spans="1:31" s="2" customFormat="1" ht="25" customHeight="1">
      <c r="A70" s="35"/>
      <c r="B70" s="36"/>
      <c r="C70" s="24" t="s">
        <v>115</v>
      </c>
      <c r="D70" s="37"/>
      <c r="E70" s="37"/>
      <c r="F70" s="37"/>
      <c r="G70" s="37"/>
      <c r="H70" s="37"/>
      <c r="I70" s="37"/>
      <c r="J70" s="37"/>
      <c r="K70" s="37"/>
      <c r="L70" s="107"/>
      <c r="S70" s="35"/>
      <c r="T70" s="35"/>
      <c r="U70" s="35"/>
      <c r="V70" s="35"/>
      <c r="W70" s="35"/>
      <c r="X70" s="35"/>
      <c r="Y70" s="35"/>
      <c r="Z70" s="35"/>
      <c r="AA70" s="35"/>
      <c r="AB70" s="35"/>
      <c r="AC70" s="35"/>
      <c r="AD70" s="35"/>
      <c r="AE70" s="35"/>
    </row>
    <row r="71" spans="1:31" s="2" customFormat="1" ht="7" customHeight="1">
      <c r="A71" s="35"/>
      <c r="B71" s="36"/>
      <c r="C71" s="37"/>
      <c r="D71" s="37"/>
      <c r="E71" s="37"/>
      <c r="F71" s="37"/>
      <c r="G71" s="37"/>
      <c r="H71" s="37"/>
      <c r="I71" s="37"/>
      <c r="J71" s="37"/>
      <c r="K71" s="37"/>
      <c r="L71" s="107"/>
      <c r="S71" s="35"/>
      <c r="T71" s="35"/>
      <c r="U71" s="35"/>
      <c r="V71" s="35"/>
      <c r="W71" s="35"/>
      <c r="X71" s="35"/>
      <c r="Y71" s="35"/>
      <c r="Z71" s="35"/>
      <c r="AA71" s="35"/>
      <c r="AB71" s="35"/>
      <c r="AC71" s="35"/>
      <c r="AD71" s="35"/>
      <c r="AE71" s="35"/>
    </row>
    <row r="72" spans="1:31" s="2" customFormat="1" ht="12" customHeight="1">
      <c r="A72" s="35"/>
      <c r="B72" s="36"/>
      <c r="C72" s="30" t="s">
        <v>16</v>
      </c>
      <c r="D72" s="37"/>
      <c r="E72" s="37"/>
      <c r="F72" s="37"/>
      <c r="G72" s="37"/>
      <c r="H72" s="37"/>
      <c r="I72" s="37"/>
      <c r="J72" s="37"/>
      <c r="K72" s="37"/>
      <c r="L72" s="107"/>
      <c r="S72" s="35"/>
      <c r="T72" s="35"/>
      <c r="U72" s="35"/>
      <c r="V72" s="35"/>
      <c r="W72" s="35"/>
      <c r="X72" s="35"/>
      <c r="Y72" s="35"/>
      <c r="Z72" s="35"/>
      <c r="AA72" s="35"/>
      <c r="AB72" s="35"/>
      <c r="AC72" s="35"/>
      <c r="AD72" s="35"/>
      <c r="AE72" s="35"/>
    </row>
    <row r="73" spans="1:31" s="2" customFormat="1" ht="16.5" customHeight="1">
      <c r="A73" s="35"/>
      <c r="B73" s="36"/>
      <c r="C73" s="37"/>
      <c r="D73" s="37"/>
      <c r="E73" s="377" t="str">
        <f>E7</f>
        <v>Oprava mostu v km 1,122 na trati Hanušovice - Mikulovice</v>
      </c>
      <c r="F73" s="378"/>
      <c r="G73" s="378"/>
      <c r="H73" s="378"/>
      <c r="I73" s="37"/>
      <c r="J73" s="37"/>
      <c r="K73" s="37"/>
      <c r="L73" s="107"/>
      <c r="S73" s="35"/>
      <c r="T73" s="35"/>
      <c r="U73" s="35"/>
      <c r="V73" s="35"/>
      <c r="W73" s="35"/>
      <c r="X73" s="35"/>
      <c r="Y73" s="35"/>
      <c r="Z73" s="35"/>
      <c r="AA73" s="35"/>
      <c r="AB73" s="35"/>
      <c r="AC73" s="35"/>
      <c r="AD73" s="35"/>
      <c r="AE73" s="35"/>
    </row>
    <row r="74" spans="1:31" s="2" customFormat="1" ht="12" customHeight="1">
      <c r="A74" s="35"/>
      <c r="B74" s="36"/>
      <c r="C74" s="30" t="s">
        <v>96</v>
      </c>
      <c r="D74" s="37"/>
      <c r="E74" s="37"/>
      <c r="F74" s="37"/>
      <c r="G74" s="37"/>
      <c r="H74" s="37"/>
      <c r="I74" s="37"/>
      <c r="J74" s="37"/>
      <c r="K74" s="37"/>
      <c r="L74" s="107"/>
      <c r="S74" s="35"/>
      <c r="T74" s="35"/>
      <c r="U74" s="35"/>
      <c r="V74" s="35"/>
      <c r="W74" s="35"/>
      <c r="X74" s="35"/>
      <c r="Y74" s="35"/>
      <c r="Z74" s="35"/>
      <c r="AA74" s="35"/>
      <c r="AB74" s="35"/>
      <c r="AC74" s="35"/>
      <c r="AD74" s="35"/>
      <c r="AE74" s="35"/>
    </row>
    <row r="75" spans="1:31" s="2" customFormat="1" ht="16.5" customHeight="1">
      <c r="A75" s="35"/>
      <c r="B75" s="36"/>
      <c r="C75" s="37"/>
      <c r="D75" s="37"/>
      <c r="E75" s="330" t="str">
        <f>E9</f>
        <v>SO 02 - Železniční svršek</v>
      </c>
      <c r="F75" s="379"/>
      <c r="G75" s="379"/>
      <c r="H75" s="379"/>
      <c r="I75" s="37"/>
      <c r="J75" s="37"/>
      <c r="K75" s="37"/>
      <c r="L75" s="107"/>
      <c r="S75" s="35"/>
      <c r="T75" s="35"/>
      <c r="U75" s="35"/>
      <c r="V75" s="35"/>
      <c r="W75" s="35"/>
      <c r="X75" s="35"/>
      <c r="Y75" s="35"/>
      <c r="Z75" s="35"/>
      <c r="AA75" s="35"/>
      <c r="AB75" s="35"/>
      <c r="AC75" s="35"/>
      <c r="AD75" s="35"/>
      <c r="AE75" s="35"/>
    </row>
    <row r="76" spans="1:31" s="2" customFormat="1" ht="7" customHeight="1">
      <c r="A76" s="35"/>
      <c r="B76" s="36"/>
      <c r="C76" s="37"/>
      <c r="D76" s="37"/>
      <c r="E76" s="37"/>
      <c r="F76" s="37"/>
      <c r="G76" s="37"/>
      <c r="H76" s="37"/>
      <c r="I76" s="37"/>
      <c r="J76" s="37"/>
      <c r="K76" s="37"/>
      <c r="L76" s="107"/>
      <c r="S76" s="35"/>
      <c r="T76" s="35"/>
      <c r="U76" s="35"/>
      <c r="V76" s="35"/>
      <c r="W76" s="35"/>
      <c r="X76" s="35"/>
      <c r="Y76" s="35"/>
      <c r="Z76" s="35"/>
      <c r="AA76" s="35"/>
      <c r="AB76" s="35"/>
      <c r="AC76" s="35"/>
      <c r="AD76" s="35"/>
      <c r="AE76" s="35"/>
    </row>
    <row r="77" spans="1:31" s="2" customFormat="1" ht="12" customHeight="1">
      <c r="A77" s="35"/>
      <c r="B77" s="36"/>
      <c r="C77" s="30" t="s">
        <v>21</v>
      </c>
      <c r="D77" s="37"/>
      <c r="E77" s="37"/>
      <c r="F77" s="28" t="str">
        <f>F12</f>
        <v>Hanušovice</v>
      </c>
      <c r="G77" s="37"/>
      <c r="H77" s="37"/>
      <c r="I77" s="30" t="s">
        <v>23</v>
      </c>
      <c r="J77" s="60" t="str">
        <f>IF(J12="","",J12)</f>
        <v>3. 2. 2022</v>
      </c>
      <c r="K77" s="37"/>
      <c r="L77" s="107"/>
      <c r="S77" s="35"/>
      <c r="T77" s="35"/>
      <c r="U77" s="35"/>
      <c r="V77" s="35"/>
      <c r="W77" s="35"/>
      <c r="X77" s="35"/>
      <c r="Y77" s="35"/>
      <c r="Z77" s="35"/>
      <c r="AA77" s="35"/>
      <c r="AB77" s="35"/>
      <c r="AC77" s="35"/>
      <c r="AD77" s="35"/>
      <c r="AE77" s="35"/>
    </row>
    <row r="78" spans="1:31" s="2" customFormat="1" ht="7" customHeight="1">
      <c r="A78" s="35"/>
      <c r="B78" s="36"/>
      <c r="C78" s="37"/>
      <c r="D78" s="37"/>
      <c r="E78" s="37"/>
      <c r="F78" s="37"/>
      <c r="G78" s="37"/>
      <c r="H78" s="37"/>
      <c r="I78" s="37"/>
      <c r="J78" s="37"/>
      <c r="K78" s="37"/>
      <c r="L78" s="107"/>
      <c r="S78" s="35"/>
      <c r="T78" s="35"/>
      <c r="U78" s="35"/>
      <c r="V78" s="35"/>
      <c r="W78" s="35"/>
      <c r="X78" s="35"/>
      <c r="Y78" s="35"/>
      <c r="Z78" s="35"/>
      <c r="AA78" s="35"/>
      <c r="AB78" s="35"/>
      <c r="AC78" s="35"/>
      <c r="AD78" s="35"/>
      <c r="AE78" s="35"/>
    </row>
    <row r="79" spans="1:31" s="2" customFormat="1" ht="15.15" customHeight="1">
      <c r="A79" s="35"/>
      <c r="B79" s="36"/>
      <c r="C79" s="30" t="s">
        <v>25</v>
      </c>
      <c r="D79" s="37"/>
      <c r="E79" s="37"/>
      <c r="F79" s="28" t="str">
        <f>E15</f>
        <v>Správa železnic, státní organizace</v>
      </c>
      <c r="G79" s="37"/>
      <c r="H79" s="37"/>
      <c r="I79" s="30" t="s">
        <v>33</v>
      </c>
      <c r="J79" s="33" t="str">
        <f>E21</f>
        <v xml:space="preserve"> </v>
      </c>
      <c r="K79" s="37"/>
      <c r="L79" s="107"/>
      <c r="S79" s="35"/>
      <c r="T79" s="35"/>
      <c r="U79" s="35"/>
      <c r="V79" s="35"/>
      <c r="W79" s="35"/>
      <c r="X79" s="35"/>
      <c r="Y79" s="35"/>
      <c r="Z79" s="35"/>
      <c r="AA79" s="35"/>
      <c r="AB79" s="35"/>
      <c r="AC79" s="35"/>
      <c r="AD79" s="35"/>
      <c r="AE79" s="35"/>
    </row>
    <row r="80" spans="1:31" s="2" customFormat="1" ht="15.15" customHeight="1">
      <c r="A80" s="35"/>
      <c r="B80" s="36"/>
      <c r="C80" s="30" t="s">
        <v>31</v>
      </c>
      <c r="D80" s="37"/>
      <c r="E80" s="37"/>
      <c r="F80" s="28" t="str">
        <f>IF(E18="","",E18)</f>
        <v>Vyplň údaj</v>
      </c>
      <c r="G80" s="37"/>
      <c r="H80" s="37"/>
      <c r="I80" s="30" t="s">
        <v>36</v>
      </c>
      <c r="J80" s="33" t="str">
        <f>E24</f>
        <v>Ing Basler Miroslav</v>
      </c>
      <c r="K80" s="37"/>
      <c r="L80" s="107"/>
      <c r="S80" s="35"/>
      <c r="T80" s="35"/>
      <c r="U80" s="35"/>
      <c r="V80" s="35"/>
      <c r="W80" s="35"/>
      <c r="X80" s="35"/>
      <c r="Y80" s="35"/>
      <c r="Z80" s="35"/>
      <c r="AA80" s="35"/>
      <c r="AB80" s="35"/>
      <c r="AC80" s="35"/>
      <c r="AD80" s="35"/>
      <c r="AE80" s="35"/>
    </row>
    <row r="81" spans="1:65" s="2" customFormat="1" ht="10.25" customHeight="1">
      <c r="A81" s="35"/>
      <c r="B81" s="36"/>
      <c r="C81" s="37"/>
      <c r="D81" s="37"/>
      <c r="E81" s="37"/>
      <c r="F81" s="37"/>
      <c r="G81" s="37"/>
      <c r="H81" s="37"/>
      <c r="I81" s="37"/>
      <c r="J81" s="37"/>
      <c r="K81" s="37"/>
      <c r="L81" s="107"/>
      <c r="S81" s="35"/>
      <c r="T81" s="35"/>
      <c r="U81" s="35"/>
      <c r="V81" s="35"/>
      <c r="W81" s="35"/>
      <c r="X81" s="35"/>
      <c r="Y81" s="35"/>
      <c r="Z81" s="35"/>
      <c r="AA81" s="35"/>
      <c r="AB81" s="35"/>
      <c r="AC81" s="35"/>
      <c r="AD81" s="35"/>
      <c r="AE81" s="35"/>
    </row>
    <row r="82" spans="1:65" s="11" customFormat="1" ht="29.25" customHeight="1">
      <c r="A82" s="147"/>
      <c r="B82" s="148"/>
      <c r="C82" s="149" t="s">
        <v>116</v>
      </c>
      <c r="D82" s="150" t="s">
        <v>59</v>
      </c>
      <c r="E82" s="150" t="s">
        <v>55</v>
      </c>
      <c r="F82" s="150" t="s">
        <v>56</v>
      </c>
      <c r="G82" s="150" t="s">
        <v>117</v>
      </c>
      <c r="H82" s="150" t="s">
        <v>118</v>
      </c>
      <c r="I82" s="150" t="s">
        <v>119</v>
      </c>
      <c r="J82" s="150" t="s">
        <v>100</v>
      </c>
      <c r="K82" s="151" t="s">
        <v>120</v>
      </c>
      <c r="L82" s="152"/>
      <c r="M82" s="69" t="s">
        <v>19</v>
      </c>
      <c r="N82" s="70" t="s">
        <v>44</v>
      </c>
      <c r="O82" s="70" t="s">
        <v>121</v>
      </c>
      <c r="P82" s="70" t="s">
        <v>122</v>
      </c>
      <c r="Q82" s="70" t="s">
        <v>123</v>
      </c>
      <c r="R82" s="70" t="s">
        <v>124</v>
      </c>
      <c r="S82" s="70" t="s">
        <v>125</v>
      </c>
      <c r="T82" s="71" t="s">
        <v>126</v>
      </c>
      <c r="U82" s="147"/>
      <c r="V82" s="147"/>
      <c r="W82" s="147"/>
      <c r="X82" s="147"/>
      <c r="Y82" s="147"/>
      <c r="Z82" s="147"/>
      <c r="AA82" s="147"/>
      <c r="AB82" s="147"/>
      <c r="AC82" s="147"/>
      <c r="AD82" s="147"/>
      <c r="AE82" s="147"/>
    </row>
    <row r="83" spans="1:65" s="2" customFormat="1" ht="22.75" customHeight="1">
      <c r="A83" s="35"/>
      <c r="B83" s="36"/>
      <c r="C83" s="76" t="s">
        <v>127</v>
      </c>
      <c r="D83" s="37"/>
      <c r="E83" s="37"/>
      <c r="F83" s="37"/>
      <c r="G83" s="37"/>
      <c r="H83" s="37"/>
      <c r="I83" s="37"/>
      <c r="J83" s="153">
        <f>BK83</f>
        <v>0</v>
      </c>
      <c r="K83" s="37"/>
      <c r="L83" s="40"/>
      <c r="M83" s="72"/>
      <c r="N83" s="154"/>
      <c r="O83" s="73"/>
      <c r="P83" s="155">
        <f>P84+P147+P190</f>
        <v>0</v>
      </c>
      <c r="Q83" s="73"/>
      <c r="R83" s="155">
        <f>R84+R147+R190</f>
        <v>54.865000000000002</v>
      </c>
      <c r="S83" s="73"/>
      <c r="T83" s="156">
        <f>T84+T147+T190</f>
        <v>0</v>
      </c>
      <c r="U83" s="35"/>
      <c r="V83" s="35"/>
      <c r="W83" s="35"/>
      <c r="X83" s="35"/>
      <c r="Y83" s="35"/>
      <c r="Z83" s="35"/>
      <c r="AA83" s="35"/>
      <c r="AB83" s="35"/>
      <c r="AC83" s="35"/>
      <c r="AD83" s="35"/>
      <c r="AE83" s="35"/>
      <c r="AT83" s="18" t="s">
        <v>73</v>
      </c>
      <c r="AU83" s="18" t="s">
        <v>101</v>
      </c>
      <c r="BK83" s="157">
        <f>BK84+BK147+BK190</f>
        <v>0</v>
      </c>
    </row>
    <row r="84" spans="1:65" s="12" customFormat="1" ht="25.9" customHeight="1">
      <c r="B84" s="158"/>
      <c r="C84" s="159"/>
      <c r="D84" s="160" t="s">
        <v>73</v>
      </c>
      <c r="E84" s="161" t="s">
        <v>128</v>
      </c>
      <c r="F84" s="161" t="s">
        <v>129</v>
      </c>
      <c r="G84" s="159"/>
      <c r="H84" s="159"/>
      <c r="I84" s="162"/>
      <c r="J84" s="163">
        <f>BK84</f>
        <v>0</v>
      </c>
      <c r="K84" s="159"/>
      <c r="L84" s="164"/>
      <c r="M84" s="165"/>
      <c r="N84" s="166"/>
      <c r="O84" s="166"/>
      <c r="P84" s="167">
        <f>P85</f>
        <v>0</v>
      </c>
      <c r="Q84" s="166"/>
      <c r="R84" s="167">
        <f>R85</f>
        <v>2.5</v>
      </c>
      <c r="S84" s="166"/>
      <c r="T84" s="168">
        <f>T85</f>
        <v>0</v>
      </c>
      <c r="AR84" s="169" t="s">
        <v>82</v>
      </c>
      <c r="AT84" s="170" t="s">
        <v>73</v>
      </c>
      <c r="AU84" s="170" t="s">
        <v>74</v>
      </c>
      <c r="AY84" s="169" t="s">
        <v>130</v>
      </c>
      <c r="BK84" s="171">
        <f>BK85</f>
        <v>0</v>
      </c>
    </row>
    <row r="85" spans="1:65" s="12" customFormat="1" ht="22.75" customHeight="1">
      <c r="B85" s="158"/>
      <c r="C85" s="159"/>
      <c r="D85" s="160" t="s">
        <v>73</v>
      </c>
      <c r="E85" s="172" t="s">
        <v>165</v>
      </c>
      <c r="F85" s="172" t="s">
        <v>1073</v>
      </c>
      <c r="G85" s="159"/>
      <c r="H85" s="159"/>
      <c r="I85" s="162"/>
      <c r="J85" s="173">
        <f>BK85</f>
        <v>0</v>
      </c>
      <c r="K85" s="159"/>
      <c r="L85" s="164"/>
      <c r="M85" s="165"/>
      <c r="N85" s="166"/>
      <c r="O85" s="166"/>
      <c r="P85" s="167">
        <f>SUM(P86:P146)</f>
        <v>0</v>
      </c>
      <c r="Q85" s="166"/>
      <c r="R85" s="167">
        <f>SUM(R86:R146)</f>
        <v>2.5</v>
      </c>
      <c r="S85" s="166"/>
      <c r="T85" s="168">
        <f>SUM(T86:T146)</f>
        <v>0</v>
      </c>
      <c r="AR85" s="169" t="s">
        <v>82</v>
      </c>
      <c r="AT85" s="170" t="s">
        <v>73</v>
      </c>
      <c r="AU85" s="170" t="s">
        <v>82</v>
      </c>
      <c r="AY85" s="169" t="s">
        <v>130</v>
      </c>
      <c r="BK85" s="171">
        <f>SUM(BK86:BK146)</f>
        <v>0</v>
      </c>
    </row>
    <row r="86" spans="1:65" s="2" customFormat="1" ht="24.15" customHeight="1">
      <c r="A86" s="35"/>
      <c r="B86" s="36"/>
      <c r="C86" s="174" t="s">
        <v>82</v>
      </c>
      <c r="D86" s="174" t="s">
        <v>132</v>
      </c>
      <c r="E86" s="175" t="s">
        <v>1074</v>
      </c>
      <c r="F86" s="176" t="s">
        <v>1075</v>
      </c>
      <c r="G86" s="177" t="s">
        <v>135</v>
      </c>
      <c r="H86" s="178">
        <v>13</v>
      </c>
      <c r="I86" s="179"/>
      <c r="J86" s="180">
        <f>ROUND(I86*H86,2)</f>
        <v>0</v>
      </c>
      <c r="K86" s="176" t="s">
        <v>1007</v>
      </c>
      <c r="L86" s="40"/>
      <c r="M86" s="181" t="s">
        <v>19</v>
      </c>
      <c r="N86" s="182" t="s">
        <v>45</v>
      </c>
      <c r="O86" s="65"/>
      <c r="P86" s="183">
        <f>O86*H86</f>
        <v>0</v>
      </c>
      <c r="Q86" s="183">
        <v>0</v>
      </c>
      <c r="R86" s="183">
        <f>Q86*H86</f>
        <v>0</v>
      </c>
      <c r="S86" s="183">
        <v>0</v>
      </c>
      <c r="T86" s="184">
        <f>S86*H86</f>
        <v>0</v>
      </c>
      <c r="U86" s="35"/>
      <c r="V86" s="35"/>
      <c r="W86" s="35"/>
      <c r="X86" s="35"/>
      <c r="Y86" s="35"/>
      <c r="Z86" s="35"/>
      <c r="AA86" s="35"/>
      <c r="AB86" s="35"/>
      <c r="AC86" s="35"/>
      <c r="AD86" s="35"/>
      <c r="AE86" s="35"/>
      <c r="AR86" s="185" t="s">
        <v>137</v>
      </c>
      <c r="AT86" s="185" t="s">
        <v>132</v>
      </c>
      <c r="AU86" s="185" t="s">
        <v>84</v>
      </c>
      <c r="AY86" s="18" t="s">
        <v>130</v>
      </c>
      <c r="BE86" s="186">
        <f>IF(N86="základní",J86,0)</f>
        <v>0</v>
      </c>
      <c r="BF86" s="186">
        <f>IF(N86="snížená",J86,0)</f>
        <v>0</v>
      </c>
      <c r="BG86" s="186">
        <f>IF(N86="zákl. přenesená",J86,0)</f>
        <v>0</v>
      </c>
      <c r="BH86" s="186">
        <f>IF(N86="sníž. přenesená",J86,0)</f>
        <v>0</v>
      </c>
      <c r="BI86" s="186">
        <f>IF(N86="nulová",J86,0)</f>
        <v>0</v>
      </c>
      <c r="BJ86" s="18" t="s">
        <v>82</v>
      </c>
      <c r="BK86" s="186">
        <f>ROUND(I86*H86,2)</f>
        <v>0</v>
      </c>
      <c r="BL86" s="18" t="s">
        <v>137</v>
      </c>
      <c r="BM86" s="185" t="s">
        <v>1076</v>
      </c>
    </row>
    <row r="87" spans="1:65" s="2" customFormat="1" ht="36">
      <c r="A87" s="35"/>
      <c r="B87" s="36"/>
      <c r="C87" s="37"/>
      <c r="D87" s="187" t="s">
        <v>138</v>
      </c>
      <c r="E87" s="37"/>
      <c r="F87" s="188" t="s">
        <v>1077</v>
      </c>
      <c r="G87" s="37"/>
      <c r="H87" s="37"/>
      <c r="I87" s="189"/>
      <c r="J87" s="37"/>
      <c r="K87" s="37"/>
      <c r="L87" s="40"/>
      <c r="M87" s="190"/>
      <c r="N87" s="191"/>
      <c r="O87" s="65"/>
      <c r="P87" s="65"/>
      <c r="Q87" s="65"/>
      <c r="R87" s="65"/>
      <c r="S87" s="65"/>
      <c r="T87" s="66"/>
      <c r="U87" s="35"/>
      <c r="V87" s="35"/>
      <c r="W87" s="35"/>
      <c r="X87" s="35"/>
      <c r="Y87" s="35"/>
      <c r="Z87" s="35"/>
      <c r="AA87" s="35"/>
      <c r="AB87" s="35"/>
      <c r="AC87" s="35"/>
      <c r="AD87" s="35"/>
      <c r="AE87" s="35"/>
      <c r="AT87" s="18" t="s">
        <v>138</v>
      </c>
      <c r="AU87" s="18" t="s">
        <v>84</v>
      </c>
    </row>
    <row r="88" spans="1:65" s="14" customFormat="1" ht="20">
      <c r="B88" s="204"/>
      <c r="C88" s="205"/>
      <c r="D88" s="187" t="s">
        <v>142</v>
      </c>
      <c r="E88" s="206" t="s">
        <v>19</v>
      </c>
      <c r="F88" s="207" t="s">
        <v>1078</v>
      </c>
      <c r="G88" s="205"/>
      <c r="H88" s="208">
        <v>13</v>
      </c>
      <c r="I88" s="209"/>
      <c r="J88" s="205"/>
      <c r="K88" s="205"/>
      <c r="L88" s="210"/>
      <c r="M88" s="211"/>
      <c r="N88" s="212"/>
      <c r="O88" s="212"/>
      <c r="P88" s="212"/>
      <c r="Q88" s="212"/>
      <c r="R88" s="212"/>
      <c r="S88" s="212"/>
      <c r="T88" s="213"/>
      <c r="AT88" s="214" t="s">
        <v>142</v>
      </c>
      <c r="AU88" s="214" t="s">
        <v>84</v>
      </c>
      <c r="AV88" s="14" t="s">
        <v>84</v>
      </c>
      <c r="AW88" s="14" t="s">
        <v>35</v>
      </c>
      <c r="AX88" s="14" t="s">
        <v>74</v>
      </c>
      <c r="AY88" s="214" t="s">
        <v>130</v>
      </c>
    </row>
    <row r="89" spans="1:65" s="15" customFormat="1" ht="10">
      <c r="B89" s="215"/>
      <c r="C89" s="216"/>
      <c r="D89" s="187" t="s">
        <v>142</v>
      </c>
      <c r="E89" s="217" t="s">
        <v>19</v>
      </c>
      <c r="F89" s="218" t="s">
        <v>145</v>
      </c>
      <c r="G89" s="216"/>
      <c r="H89" s="219">
        <v>13</v>
      </c>
      <c r="I89" s="220"/>
      <c r="J89" s="216"/>
      <c r="K89" s="216"/>
      <c r="L89" s="221"/>
      <c r="M89" s="222"/>
      <c r="N89" s="223"/>
      <c r="O89" s="223"/>
      <c r="P89" s="223"/>
      <c r="Q89" s="223"/>
      <c r="R89" s="223"/>
      <c r="S89" s="223"/>
      <c r="T89" s="224"/>
      <c r="AT89" s="225" t="s">
        <v>142</v>
      </c>
      <c r="AU89" s="225" t="s">
        <v>84</v>
      </c>
      <c r="AV89" s="15" t="s">
        <v>137</v>
      </c>
      <c r="AW89" s="15" t="s">
        <v>35</v>
      </c>
      <c r="AX89" s="15" t="s">
        <v>82</v>
      </c>
      <c r="AY89" s="225" t="s">
        <v>130</v>
      </c>
    </row>
    <row r="90" spans="1:65" s="2" customFormat="1" ht="16.5" customHeight="1">
      <c r="A90" s="35"/>
      <c r="B90" s="36"/>
      <c r="C90" s="174" t="s">
        <v>84</v>
      </c>
      <c r="D90" s="174" t="s">
        <v>132</v>
      </c>
      <c r="E90" s="175" t="s">
        <v>1079</v>
      </c>
      <c r="F90" s="176" t="s">
        <v>1080</v>
      </c>
      <c r="G90" s="177" t="s">
        <v>218</v>
      </c>
      <c r="H90" s="178">
        <v>1.2</v>
      </c>
      <c r="I90" s="179"/>
      <c r="J90" s="180">
        <f>ROUND(I90*H90,2)</f>
        <v>0</v>
      </c>
      <c r="K90" s="176" t="s">
        <v>1007</v>
      </c>
      <c r="L90" s="40"/>
      <c r="M90" s="181" t="s">
        <v>19</v>
      </c>
      <c r="N90" s="182" t="s">
        <v>45</v>
      </c>
      <c r="O90" s="65"/>
      <c r="P90" s="183">
        <f>O90*H90</f>
        <v>0</v>
      </c>
      <c r="Q90" s="183">
        <v>0</v>
      </c>
      <c r="R90" s="183">
        <f>Q90*H90</f>
        <v>0</v>
      </c>
      <c r="S90" s="183">
        <v>0</v>
      </c>
      <c r="T90" s="184">
        <f>S90*H90</f>
        <v>0</v>
      </c>
      <c r="U90" s="35"/>
      <c r="V90" s="35"/>
      <c r="W90" s="35"/>
      <c r="X90" s="35"/>
      <c r="Y90" s="35"/>
      <c r="Z90" s="35"/>
      <c r="AA90" s="35"/>
      <c r="AB90" s="35"/>
      <c r="AC90" s="35"/>
      <c r="AD90" s="35"/>
      <c r="AE90" s="35"/>
      <c r="AR90" s="185" t="s">
        <v>137</v>
      </c>
      <c r="AT90" s="185" t="s">
        <v>132</v>
      </c>
      <c r="AU90" s="185" t="s">
        <v>84</v>
      </c>
      <c r="AY90" s="18" t="s">
        <v>130</v>
      </c>
      <c r="BE90" s="186">
        <f>IF(N90="základní",J90,0)</f>
        <v>0</v>
      </c>
      <c r="BF90" s="186">
        <f>IF(N90="snížená",J90,0)</f>
        <v>0</v>
      </c>
      <c r="BG90" s="186">
        <f>IF(N90="zákl. přenesená",J90,0)</f>
        <v>0</v>
      </c>
      <c r="BH90" s="186">
        <f>IF(N90="sníž. přenesená",J90,0)</f>
        <v>0</v>
      </c>
      <c r="BI90" s="186">
        <f>IF(N90="nulová",J90,0)</f>
        <v>0</v>
      </c>
      <c r="BJ90" s="18" t="s">
        <v>82</v>
      </c>
      <c r="BK90" s="186">
        <f>ROUND(I90*H90,2)</f>
        <v>0</v>
      </c>
      <c r="BL90" s="18" t="s">
        <v>137</v>
      </c>
      <c r="BM90" s="185" t="s">
        <v>1081</v>
      </c>
    </row>
    <row r="91" spans="1:65" s="2" customFormat="1" ht="45">
      <c r="A91" s="35"/>
      <c r="B91" s="36"/>
      <c r="C91" s="37"/>
      <c r="D91" s="187" t="s">
        <v>138</v>
      </c>
      <c r="E91" s="37"/>
      <c r="F91" s="188" t="s">
        <v>1082</v>
      </c>
      <c r="G91" s="37"/>
      <c r="H91" s="37"/>
      <c r="I91" s="189"/>
      <c r="J91" s="37"/>
      <c r="K91" s="37"/>
      <c r="L91" s="40"/>
      <c r="M91" s="190"/>
      <c r="N91" s="191"/>
      <c r="O91" s="65"/>
      <c r="P91" s="65"/>
      <c r="Q91" s="65"/>
      <c r="R91" s="65"/>
      <c r="S91" s="65"/>
      <c r="T91" s="66"/>
      <c r="U91" s="35"/>
      <c r="V91" s="35"/>
      <c r="W91" s="35"/>
      <c r="X91" s="35"/>
      <c r="Y91" s="35"/>
      <c r="Z91" s="35"/>
      <c r="AA91" s="35"/>
      <c r="AB91" s="35"/>
      <c r="AC91" s="35"/>
      <c r="AD91" s="35"/>
      <c r="AE91" s="35"/>
      <c r="AT91" s="18" t="s">
        <v>138</v>
      </c>
      <c r="AU91" s="18" t="s">
        <v>84</v>
      </c>
    </row>
    <row r="92" spans="1:65" s="14" customFormat="1" ht="10">
      <c r="B92" s="204"/>
      <c r="C92" s="205"/>
      <c r="D92" s="187" t="s">
        <v>142</v>
      </c>
      <c r="E92" s="206" t="s">
        <v>19</v>
      </c>
      <c r="F92" s="207" t="s">
        <v>1083</v>
      </c>
      <c r="G92" s="205"/>
      <c r="H92" s="208">
        <v>1.2</v>
      </c>
      <c r="I92" s="209"/>
      <c r="J92" s="205"/>
      <c r="K92" s="205"/>
      <c r="L92" s="210"/>
      <c r="M92" s="211"/>
      <c r="N92" s="212"/>
      <c r="O92" s="212"/>
      <c r="P92" s="212"/>
      <c r="Q92" s="212"/>
      <c r="R92" s="212"/>
      <c r="S92" s="212"/>
      <c r="T92" s="213"/>
      <c r="AT92" s="214" t="s">
        <v>142</v>
      </c>
      <c r="AU92" s="214" t="s">
        <v>84</v>
      </c>
      <c r="AV92" s="14" t="s">
        <v>84</v>
      </c>
      <c r="AW92" s="14" t="s">
        <v>35</v>
      </c>
      <c r="AX92" s="14" t="s">
        <v>74</v>
      </c>
      <c r="AY92" s="214" t="s">
        <v>130</v>
      </c>
    </row>
    <row r="93" spans="1:65" s="15" customFormat="1" ht="10">
      <c r="B93" s="215"/>
      <c r="C93" s="216"/>
      <c r="D93" s="187" t="s">
        <v>142</v>
      </c>
      <c r="E93" s="217" t="s">
        <v>19</v>
      </c>
      <c r="F93" s="218" t="s">
        <v>145</v>
      </c>
      <c r="G93" s="216"/>
      <c r="H93" s="219">
        <v>1.2</v>
      </c>
      <c r="I93" s="220"/>
      <c r="J93" s="216"/>
      <c r="K93" s="216"/>
      <c r="L93" s="221"/>
      <c r="M93" s="222"/>
      <c r="N93" s="223"/>
      <c r="O93" s="223"/>
      <c r="P93" s="223"/>
      <c r="Q93" s="223"/>
      <c r="R93" s="223"/>
      <c r="S93" s="223"/>
      <c r="T93" s="224"/>
      <c r="AT93" s="225" t="s">
        <v>142</v>
      </c>
      <c r="AU93" s="225" t="s">
        <v>84</v>
      </c>
      <c r="AV93" s="15" t="s">
        <v>137</v>
      </c>
      <c r="AW93" s="15" t="s">
        <v>35</v>
      </c>
      <c r="AX93" s="15" t="s">
        <v>82</v>
      </c>
      <c r="AY93" s="225" t="s">
        <v>130</v>
      </c>
    </row>
    <row r="94" spans="1:65" s="2" customFormat="1" ht="16.5" customHeight="1">
      <c r="A94" s="35"/>
      <c r="B94" s="36"/>
      <c r="C94" s="226" t="s">
        <v>151</v>
      </c>
      <c r="D94" s="226" t="s">
        <v>188</v>
      </c>
      <c r="E94" s="227" t="s">
        <v>1084</v>
      </c>
      <c r="F94" s="228" t="s">
        <v>1085</v>
      </c>
      <c r="G94" s="229" t="s">
        <v>285</v>
      </c>
      <c r="H94" s="230">
        <v>2.5</v>
      </c>
      <c r="I94" s="231"/>
      <c r="J94" s="232">
        <f>ROUND(I94*H94,2)</f>
        <v>0</v>
      </c>
      <c r="K94" s="228" t="s">
        <v>1007</v>
      </c>
      <c r="L94" s="233"/>
      <c r="M94" s="234" t="s">
        <v>19</v>
      </c>
      <c r="N94" s="235" t="s">
        <v>45</v>
      </c>
      <c r="O94" s="65"/>
      <c r="P94" s="183">
        <f>O94*H94</f>
        <v>0</v>
      </c>
      <c r="Q94" s="183">
        <v>1</v>
      </c>
      <c r="R94" s="183">
        <f>Q94*H94</f>
        <v>2.5</v>
      </c>
      <c r="S94" s="183">
        <v>0</v>
      </c>
      <c r="T94" s="184">
        <f>S94*H94</f>
        <v>0</v>
      </c>
      <c r="U94" s="35"/>
      <c r="V94" s="35"/>
      <c r="W94" s="35"/>
      <c r="X94" s="35"/>
      <c r="Y94" s="35"/>
      <c r="Z94" s="35"/>
      <c r="AA94" s="35"/>
      <c r="AB94" s="35"/>
      <c r="AC94" s="35"/>
      <c r="AD94" s="35"/>
      <c r="AE94" s="35"/>
      <c r="AR94" s="185" t="s">
        <v>187</v>
      </c>
      <c r="AT94" s="185" t="s">
        <v>188</v>
      </c>
      <c r="AU94" s="185" t="s">
        <v>84</v>
      </c>
      <c r="AY94" s="18" t="s">
        <v>130</v>
      </c>
      <c r="BE94" s="186">
        <f>IF(N94="základní",J94,0)</f>
        <v>0</v>
      </c>
      <c r="BF94" s="186">
        <f>IF(N94="snížená",J94,0)</f>
        <v>0</v>
      </c>
      <c r="BG94" s="186">
        <f>IF(N94="zákl. přenesená",J94,0)</f>
        <v>0</v>
      </c>
      <c r="BH94" s="186">
        <f>IF(N94="sníž. přenesená",J94,0)</f>
        <v>0</v>
      </c>
      <c r="BI94" s="186">
        <f>IF(N94="nulová",J94,0)</f>
        <v>0</v>
      </c>
      <c r="BJ94" s="18" t="s">
        <v>82</v>
      </c>
      <c r="BK94" s="186">
        <f>ROUND(I94*H94,2)</f>
        <v>0</v>
      </c>
      <c r="BL94" s="18" t="s">
        <v>137</v>
      </c>
      <c r="BM94" s="185" t="s">
        <v>1086</v>
      </c>
    </row>
    <row r="95" spans="1:65" s="2" customFormat="1" ht="10">
      <c r="A95" s="35"/>
      <c r="B95" s="36"/>
      <c r="C95" s="37"/>
      <c r="D95" s="187" t="s">
        <v>138</v>
      </c>
      <c r="E95" s="37"/>
      <c r="F95" s="188" t="s">
        <v>1085</v>
      </c>
      <c r="G95" s="37"/>
      <c r="H95" s="37"/>
      <c r="I95" s="189"/>
      <c r="J95" s="37"/>
      <c r="K95" s="37"/>
      <c r="L95" s="40"/>
      <c r="M95" s="190"/>
      <c r="N95" s="191"/>
      <c r="O95" s="65"/>
      <c r="P95" s="65"/>
      <c r="Q95" s="65"/>
      <c r="R95" s="65"/>
      <c r="S95" s="65"/>
      <c r="T95" s="66"/>
      <c r="U95" s="35"/>
      <c r="V95" s="35"/>
      <c r="W95" s="35"/>
      <c r="X95" s="35"/>
      <c r="Y95" s="35"/>
      <c r="Z95" s="35"/>
      <c r="AA95" s="35"/>
      <c r="AB95" s="35"/>
      <c r="AC95" s="35"/>
      <c r="AD95" s="35"/>
      <c r="AE95" s="35"/>
      <c r="AT95" s="18" t="s">
        <v>138</v>
      </c>
      <c r="AU95" s="18" t="s">
        <v>84</v>
      </c>
    </row>
    <row r="96" spans="1:65" s="14" customFormat="1" ht="10">
      <c r="B96" s="204"/>
      <c r="C96" s="205"/>
      <c r="D96" s="187" t="s">
        <v>142</v>
      </c>
      <c r="E96" s="206" t="s">
        <v>19</v>
      </c>
      <c r="F96" s="207" t="s">
        <v>1087</v>
      </c>
      <c r="G96" s="205"/>
      <c r="H96" s="208">
        <v>2.5</v>
      </c>
      <c r="I96" s="209"/>
      <c r="J96" s="205"/>
      <c r="K96" s="205"/>
      <c r="L96" s="210"/>
      <c r="M96" s="211"/>
      <c r="N96" s="212"/>
      <c r="O96" s="212"/>
      <c r="P96" s="212"/>
      <c r="Q96" s="212"/>
      <c r="R96" s="212"/>
      <c r="S96" s="212"/>
      <c r="T96" s="213"/>
      <c r="AT96" s="214" t="s">
        <v>142</v>
      </c>
      <c r="AU96" s="214" t="s">
        <v>84</v>
      </c>
      <c r="AV96" s="14" t="s">
        <v>84</v>
      </c>
      <c r="AW96" s="14" t="s">
        <v>35</v>
      </c>
      <c r="AX96" s="14" t="s">
        <v>74</v>
      </c>
      <c r="AY96" s="214" t="s">
        <v>130</v>
      </c>
    </row>
    <row r="97" spans="1:65" s="15" customFormat="1" ht="10">
      <c r="B97" s="215"/>
      <c r="C97" s="216"/>
      <c r="D97" s="187" t="s">
        <v>142</v>
      </c>
      <c r="E97" s="217" t="s">
        <v>19</v>
      </c>
      <c r="F97" s="218" t="s">
        <v>145</v>
      </c>
      <c r="G97" s="216"/>
      <c r="H97" s="219">
        <v>2.5</v>
      </c>
      <c r="I97" s="220"/>
      <c r="J97" s="216"/>
      <c r="K97" s="216"/>
      <c r="L97" s="221"/>
      <c r="M97" s="222"/>
      <c r="N97" s="223"/>
      <c r="O97" s="223"/>
      <c r="P97" s="223"/>
      <c r="Q97" s="223"/>
      <c r="R97" s="223"/>
      <c r="S97" s="223"/>
      <c r="T97" s="224"/>
      <c r="AT97" s="225" t="s">
        <v>142</v>
      </c>
      <c r="AU97" s="225" t="s">
        <v>84</v>
      </c>
      <c r="AV97" s="15" t="s">
        <v>137</v>
      </c>
      <c r="AW97" s="15" t="s">
        <v>35</v>
      </c>
      <c r="AX97" s="15" t="s">
        <v>82</v>
      </c>
      <c r="AY97" s="225" t="s">
        <v>130</v>
      </c>
    </row>
    <row r="98" spans="1:65" s="2" customFormat="1" ht="24.15" customHeight="1">
      <c r="A98" s="35"/>
      <c r="B98" s="36"/>
      <c r="C98" s="174" t="s">
        <v>137</v>
      </c>
      <c r="D98" s="174" t="s">
        <v>132</v>
      </c>
      <c r="E98" s="175" t="s">
        <v>1088</v>
      </c>
      <c r="F98" s="176" t="s">
        <v>1089</v>
      </c>
      <c r="G98" s="177" t="s">
        <v>218</v>
      </c>
      <c r="H98" s="178">
        <v>22.08</v>
      </c>
      <c r="I98" s="179"/>
      <c r="J98" s="180">
        <f>ROUND(I98*H98,2)</f>
        <v>0</v>
      </c>
      <c r="K98" s="176" t="s">
        <v>1007</v>
      </c>
      <c r="L98" s="40"/>
      <c r="M98" s="181" t="s">
        <v>19</v>
      </c>
      <c r="N98" s="182" t="s">
        <v>45</v>
      </c>
      <c r="O98" s="65"/>
      <c r="P98" s="183">
        <f>O98*H98</f>
        <v>0</v>
      </c>
      <c r="Q98" s="183">
        <v>0</v>
      </c>
      <c r="R98" s="183">
        <f>Q98*H98</f>
        <v>0</v>
      </c>
      <c r="S98" s="183">
        <v>0</v>
      </c>
      <c r="T98" s="184">
        <f>S98*H98</f>
        <v>0</v>
      </c>
      <c r="U98" s="35"/>
      <c r="V98" s="35"/>
      <c r="W98" s="35"/>
      <c r="X98" s="35"/>
      <c r="Y98" s="35"/>
      <c r="Z98" s="35"/>
      <c r="AA98" s="35"/>
      <c r="AB98" s="35"/>
      <c r="AC98" s="35"/>
      <c r="AD98" s="35"/>
      <c r="AE98" s="35"/>
      <c r="AR98" s="185" t="s">
        <v>137</v>
      </c>
      <c r="AT98" s="185" t="s">
        <v>132</v>
      </c>
      <c r="AU98" s="185" t="s">
        <v>84</v>
      </c>
      <c r="AY98" s="18" t="s">
        <v>130</v>
      </c>
      <c r="BE98" s="186">
        <f>IF(N98="základní",J98,0)</f>
        <v>0</v>
      </c>
      <c r="BF98" s="186">
        <f>IF(N98="snížená",J98,0)</f>
        <v>0</v>
      </c>
      <c r="BG98" s="186">
        <f>IF(N98="zákl. přenesená",J98,0)</f>
        <v>0</v>
      </c>
      <c r="BH98" s="186">
        <f>IF(N98="sníž. přenesená",J98,0)</f>
        <v>0</v>
      </c>
      <c r="BI98" s="186">
        <f>IF(N98="nulová",J98,0)</f>
        <v>0</v>
      </c>
      <c r="BJ98" s="18" t="s">
        <v>82</v>
      </c>
      <c r="BK98" s="186">
        <f>ROUND(I98*H98,2)</f>
        <v>0</v>
      </c>
      <c r="BL98" s="18" t="s">
        <v>137</v>
      </c>
      <c r="BM98" s="185" t="s">
        <v>1090</v>
      </c>
    </row>
    <row r="99" spans="1:65" s="2" customFormat="1" ht="45">
      <c r="A99" s="35"/>
      <c r="B99" s="36"/>
      <c r="C99" s="37"/>
      <c r="D99" s="187" t="s">
        <v>138</v>
      </c>
      <c r="E99" s="37"/>
      <c r="F99" s="188" t="s">
        <v>1091</v>
      </c>
      <c r="G99" s="37"/>
      <c r="H99" s="37"/>
      <c r="I99" s="189"/>
      <c r="J99" s="37"/>
      <c r="K99" s="37"/>
      <c r="L99" s="40"/>
      <c r="M99" s="190"/>
      <c r="N99" s="191"/>
      <c r="O99" s="65"/>
      <c r="P99" s="65"/>
      <c r="Q99" s="65"/>
      <c r="R99" s="65"/>
      <c r="S99" s="65"/>
      <c r="T99" s="66"/>
      <c r="U99" s="35"/>
      <c r="V99" s="35"/>
      <c r="W99" s="35"/>
      <c r="X99" s="35"/>
      <c r="Y99" s="35"/>
      <c r="Z99" s="35"/>
      <c r="AA99" s="35"/>
      <c r="AB99" s="35"/>
      <c r="AC99" s="35"/>
      <c r="AD99" s="35"/>
      <c r="AE99" s="35"/>
      <c r="AT99" s="18" t="s">
        <v>138</v>
      </c>
      <c r="AU99" s="18" t="s">
        <v>84</v>
      </c>
    </row>
    <row r="100" spans="1:65" s="2" customFormat="1" ht="18">
      <c r="A100" s="35"/>
      <c r="B100" s="36"/>
      <c r="C100" s="37"/>
      <c r="D100" s="187" t="s">
        <v>512</v>
      </c>
      <c r="E100" s="37"/>
      <c r="F100" s="236" t="s">
        <v>1092</v>
      </c>
      <c r="G100" s="37"/>
      <c r="H100" s="37"/>
      <c r="I100" s="189"/>
      <c r="J100" s="37"/>
      <c r="K100" s="37"/>
      <c r="L100" s="40"/>
      <c r="M100" s="190"/>
      <c r="N100" s="191"/>
      <c r="O100" s="65"/>
      <c r="P100" s="65"/>
      <c r="Q100" s="65"/>
      <c r="R100" s="65"/>
      <c r="S100" s="65"/>
      <c r="T100" s="66"/>
      <c r="U100" s="35"/>
      <c r="V100" s="35"/>
      <c r="W100" s="35"/>
      <c r="X100" s="35"/>
      <c r="Y100" s="35"/>
      <c r="Z100" s="35"/>
      <c r="AA100" s="35"/>
      <c r="AB100" s="35"/>
      <c r="AC100" s="35"/>
      <c r="AD100" s="35"/>
      <c r="AE100" s="35"/>
      <c r="AT100" s="18" t="s">
        <v>512</v>
      </c>
      <c r="AU100" s="18" t="s">
        <v>84</v>
      </c>
    </row>
    <row r="101" spans="1:65" s="13" customFormat="1" ht="20">
      <c r="B101" s="194"/>
      <c r="C101" s="195"/>
      <c r="D101" s="187" t="s">
        <v>142</v>
      </c>
      <c r="E101" s="196" t="s">
        <v>19</v>
      </c>
      <c r="F101" s="197" t="s">
        <v>1093</v>
      </c>
      <c r="G101" s="195"/>
      <c r="H101" s="196" t="s">
        <v>19</v>
      </c>
      <c r="I101" s="198"/>
      <c r="J101" s="195"/>
      <c r="K101" s="195"/>
      <c r="L101" s="199"/>
      <c r="M101" s="200"/>
      <c r="N101" s="201"/>
      <c r="O101" s="201"/>
      <c r="P101" s="201"/>
      <c r="Q101" s="201"/>
      <c r="R101" s="201"/>
      <c r="S101" s="201"/>
      <c r="T101" s="202"/>
      <c r="AT101" s="203" t="s">
        <v>142</v>
      </c>
      <c r="AU101" s="203" t="s">
        <v>84</v>
      </c>
      <c r="AV101" s="13" t="s">
        <v>82</v>
      </c>
      <c r="AW101" s="13" t="s">
        <v>35</v>
      </c>
      <c r="AX101" s="13" t="s">
        <v>74</v>
      </c>
      <c r="AY101" s="203" t="s">
        <v>130</v>
      </c>
    </row>
    <row r="102" spans="1:65" s="14" customFormat="1" ht="10">
      <c r="B102" s="204"/>
      <c r="C102" s="205"/>
      <c r="D102" s="187" t="s">
        <v>142</v>
      </c>
      <c r="E102" s="206" t="s">
        <v>19</v>
      </c>
      <c r="F102" s="207" t="s">
        <v>1094</v>
      </c>
      <c r="G102" s="205"/>
      <c r="H102" s="208">
        <v>22.08</v>
      </c>
      <c r="I102" s="209"/>
      <c r="J102" s="205"/>
      <c r="K102" s="205"/>
      <c r="L102" s="210"/>
      <c r="M102" s="211"/>
      <c r="N102" s="212"/>
      <c r="O102" s="212"/>
      <c r="P102" s="212"/>
      <c r="Q102" s="212"/>
      <c r="R102" s="212"/>
      <c r="S102" s="212"/>
      <c r="T102" s="213"/>
      <c r="AT102" s="214" t="s">
        <v>142</v>
      </c>
      <c r="AU102" s="214" t="s">
        <v>84</v>
      </c>
      <c r="AV102" s="14" t="s">
        <v>84</v>
      </c>
      <c r="AW102" s="14" t="s">
        <v>35</v>
      </c>
      <c r="AX102" s="14" t="s">
        <v>82</v>
      </c>
      <c r="AY102" s="214" t="s">
        <v>130</v>
      </c>
    </row>
    <row r="103" spans="1:65" s="2" customFormat="1" ht="16.5" customHeight="1">
      <c r="A103" s="35"/>
      <c r="B103" s="36"/>
      <c r="C103" s="174" t="s">
        <v>165</v>
      </c>
      <c r="D103" s="174" t="s">
        <v>132</v>
      </c>
      <c r="E103" s="175" t="s">
        <v>1095</v>
      </c>
      <c r="F103" s="176" t="s">
        <v>1096</v>
      </c>
      <c r="G103" s="177" t="s">
        <v>218</v>
      </c>
      <c r="H103" s="178">
        <v>30.803000000000001</v>
      </c>
      <c r="I103" s="179"/>
      <c r="J103" s="180">
        <f>ROUND(I103*H103,2)</f>
        <v>0</v>
      </c>
      <c r="K103" s="176" t="s">
        <v>1007</v>
      </c>
      <c r="L103" s="40"/>
      <c r="M103" s="181" t="s">
        <v>19</v>
      </c>
      <c r="N103" s="182" t="s">
        <v>45</v>
      </c>
      <c r="O103" s="65"/>
      <c r="P103" s="183">
        <f>O103*H103</f>
        <v>0</v>
      </c>
      <c r="Q103" s="183">
        <v>0</v>
      </c>
      <c r="R103" s="183">
        <f>Q103*H103</f>
        <v>0</v>
      </c>
      <c r="S103" s="183">
        <v>0</v>
      </c>
      <c r="T103" s="184">
        <f>S103*H103</f>
        <v>0</v>
      </c>
      <c r="U103" s="35"/>
      <c r="V103" s="35"/>
      <c r="W103" s="35"/>
      <c r="X103" s="35"/>
      <c r="Y103" s="35"/>
      <c r="Z103" s="35"/>
      <c r="AA103" s="35"/>
      <c r="AB103" s="35"/>
      <c r="AC103" s="35"/>
      <c r="AD103" s="35"/>
      <c r="AE103" s="35"/>
      <c r="AR103" s="185" t="s">
        <v>137</v>
      </c>
      <c r="AT103" s="185" t="s">
        <v>132</v>
      </c>
      <c r="AU103" s="185" t="s">
        <v>84</v>
      </c>
      <c r="AY103" s="18" t="s">
        <v>130</v>
      </c>
      <c r="BE103" s="186">
        <f>IF(N103="základní",J103,0)</f>
        <v>0</v>
      </c>
      <c r="BF103" s="186">
        <f>IF(N103="snížená",J103,0)</f>
        <v>0</v>
      </c>
      <c r="BG103" s="186">
        <f>IF(N103="zákl. přenesená",J103,0)</f>
        <v>0</v>
      </c>
      <c r="BH103" s="186">
        <f>IF(N103="sníž. přenesená",J103,0)</f>
        <v>0</v>
      </c>
      <c r="BI103" s="186">
        <f>IF(N103="nulová",J103,0)</f>
        <v>0</v>
      </c>
      <c r="BJ103" s="18" t="s">
        <v>82</v>
      </c>
      <c r="BK103" s="186">
        <f>ROUND(I103*H103,2)</f>
        <v>0</v>
      </c>
      <c r="BL103" s="18" t="s">
        <v>137</v>
      </c>
      <c r="BM103" s="185" t="s">
        <v>1097</v>
      </c>
    </row>
    <row r="104" spans="1:65" s="2" customFormat="1" ht="63">
      <c r="A104" s="35"/>
      <c r="B104" s="36"/>
      <c r="C104" s="37"/>
      <c r="D104" s="187" t="s">
        <v>138</v>
      </c>
      <c r="E104" s="37"/>
      <c r="F104" s="188" t="s">
        <v>1098</v>
      </c>
      <c r="G104" s="37"/>
      <c r="H104" s="37"/>
      <c r="I104" s="189"/>
      <c r="J104" s="37"/>
      <c r="K104" s="37"/>
      <c r="L104" s="40"/>
      <c r="M104" s="190"/>
      <c r="N104" s="191"/>
      <c r="O104" s="65"/>
      <c r="P104" s="65"/>
      <c r="Q104" s="65"/>
      <c r="R104" s="65"/>
      <c r="S104" s="65"/>
      <c r="T104" s="66"/>
      <c r="U104" s="35"/>
      <c r="V104" s="35"/>
      <c r="W104" s="35"/>
      <c r="X104" s="35"/>
      <c r="Y104" s="35"/>
      <c r="Z104" s="35"/>
      <c r="AA104" s="35"/>
      <c r="AB104" s="35"/>
      <c r="AC104" s="35"/>
      <c r="AD104" s="35"/>
      <c r="AE104" s="35"/>
      <c r="AT104" s="18" t="s">
        <v>138</v>
      </c>
      <c r="AU104" s="18" t="s">
        <v>84</v>
      </c>
    </row>
    <row r="105" spans="1:65" s="2" customFormat="1" ht="18">
      <c r="A105" s="35"/>
      <c r="B105" s="36"/>
      <c r="C105" s="37"/>
      <c r="D105" s="187" t="s">
        <v>512</v>
      </c>
      <c r="E105" s="37"/>
      <c r="F105" s="236" t="s">
        <v>1099</v>
      </c>
      <c r="G105" s="37"/>
      <c r="H105" s="37"/>
      <c r="I105" s="189"/>
      <c r="J105" s="37"/>
      <c r="K105" s="37"/>
      <c r="L105" s="40"/>
      <c r="M105" s="190"/>
      <c r="N105" s="191"/>
      <c r="O105" s="65"/>
      <c r="P105" s="65"/>
      <c r="Q105" s="65"/>
      <c r="R105" s="65"/>
      <c r="S105" s="65"/>
      <c r="T105" s="66"/>
      <c r="U105" s="35"/>
      <c r="V105" s="35"/>
      <c r="W105" s="35"/>
      <c r="X105" s="35"/>
      <c r="Y105" s="35"/>
      <c r="Z105" s="35"/>
      <c r="AA105" s="35"/>
      <c r="AB105" s="35"/>
      <c r="AC105" s="35"/>
      <c r="AD105" s="35"/>
      <c r="AE105" s="35"/>
      <c r="AT105" s="18" t="s">
        <v>512</v>
      </c>
      <c r="AU105" s="18" t="s">
        <v>84</v>
      </c>
    </row>
    <row r="106" spans="1:65" s="13" customFormat="1" ht="20">
      <c r="B106" s="194"/>
      <c r="C106" s="195"/>
      <c r="D106" s="187" t="s">
        <v>142</v>
      </c>
      <c r="E106" s="196" t="s">
        <v>19</v>
      </c>
      <c r="F106" s="197" t="s">
        <v>1100</v>
      </c>
      <c r="G106" s="195"/>
      <c r="H106" s="196" t="s">
        <v>19</v>
      </c>
      <c r="I106" s="198"/>
      <c r="J106" s="195"/>
      <c r="K106" s="195"/>
      <c r="L106" s="199"/>
      <c r="M106" s="200"/>
      <c r="N106" s="201"/>
      <c r="O106" s="201"/>
      <c r="P106" s="201"/>
      <c r="Q106" s="201"/>
      <c r="R106" s="201"/>
      <c r="S106" s="201"/>
      <c r="T106" s="202"/>
      <c r="AT106" s="203" t="s">
        <v>142</v>
      </c>
      <c r="AU106" s="203" t="s">
        <v>84</v>
      </c>
      <c r="AV106" s="13" t="s">
        <v>82</v>
      </c>
      <c r="AW106" s="13" t="s">
        <v>35</v>
      </c>
      <c r="AX106" s="13" t="s">
        <v>74</v>
      </c>
      <c r="AY106" s="203" t="s">
        <v>130</v>
      </c>
    </row>
    <row r="107" spans="1:65" s="14" customFormat="1" ht="20">
      <c r="B107" s="204"/>
      <c r="C107" s="205"/>
      <c r="D107" s="187" t="s">
        <v>142</v>
      </c>
      <c r="E107" s="206" t="s">
        <v>19</v>
      </c>
      <c r="F107" s="207" t="s">
        <v>1101</v>
      </c>
      <c r="G107" s="205"/>
      <c r="H107" s="208">
        <v>30.803000000000001</v>
      </c>
      <c r="I107" s="209"/>
      <c r="J107" s="205"/>
      <c r="K107" s="205"/>
      <c r="L107" s="210"/>
      <c r="M107" s="211"/>
      <c r="N107" s="212"/>
      <c r="O107" s="212"/>
      <c r="P107" s="212"/>
      <c r="Q107" s="212"/>
      <c r="R107" s="212"/>
      <c r="S107" s="212"/>
      <c r="T107" s="213"/>
      <c r="AT107" s="214" t="s">
        <v>142</v>
      </c>
      <c r="AU107" s="214" t="s">
        <v>84</v>
      </c>
      <c r="AV107" s="14" t="s">
        <v>84</v>
      </c>
      <c r="AW107" s="14" t="s">
        <v>35</v>
      </c>
      <c r="AX107" s="14" t="s">
        <v>74</v>
      </c>
      <c r="AY107" s="214" t="s">
        <v>130</v>
      </c>
    </row>
    <row r="108" spans="1:65" s="15" customFormat="1" ht="10">
      <c r="B108" s="215"/>
      <c r="C108" s="216"/>
      <c r="D108" s="187" t="s">
        <v>142</v>
      </c>
      <c r="E108" s="217" t="s">
        <v>19</v>
      </c>
      <c r="F108" s="218" t="s">
        <v>145</v>
      </c>
      <c r="G108" s="216"/>
      <c r="H108" s="219">
        <v>30.803000000000001</v>
      </c>
      <c r="I108" s="220"/>
      <c r="J108" s="216"/>
      <c r="K108" s="216"/>
      <c r="L108" s="221"/>
      <c r="M108" s="222"/>
      <c r="N108" s="223"/>
      <c r="O108" s="223"/>
      <c r="P108" s="223"/>
      <c r="Q108" s="223"/>
      <c r="R108" s="223"/>
      <c r="S108" s="223"/>
      <c r="T108" s="224"/>
      <c r="AT108" s="225" t="s">
        <v>142</v>
      </c>
      <c r="AU108" s="225" t="s">
        <v>84</v>
      </c>
      <c r="AV108" s="15" t="s">
        <v>137</v>
      </c>
      <c r="AW108" s="15" t="s">
        <v>35</v>
      </c>
      <c r="AX108" s="15" t="s">
        <v>82</v>
      </c>
      <c r="AY108" s="225" t="s">
        <v>130</v>
      </c>
    </row>
    <row r="109" spans="1:65" s="2" customFormat="1" ht="24.15" customHeight="1">
      <c r="A109" s="35"/>
      <c r="B109" s="36"/>
      <c r="C109" s="174" t="s">
        <v>172</v>
      </c>
      <c r="D109" s="174" t="s">
        <v>132</v>
      </c>
      <c r="E109" s="175" t="s">
        <v>1102</v>
      </c>
      <c r="F109" s="176" t="s">
        <v>1103</v>
      </c>
      <c r="G109" s="177" t="s">
        <v>135</v>
      </c>
      <c r="H109" s="178">
        <v>31.2</v>
      </c>
      <c r="I109" s="179"/>
      <c r="J109" s="180">
        <f>ROUND(I109*H109,2)</f>
        <v>0</v>
      </c>
      <c r="K109" s="176" t="s">
        <v>1007</v>
      </c>
      <c r="L109" s="40"/>
      <c r="M109" s="181" t="s">
        <v>19</v>
      </c>
      <c r="N109" s="182" t="s">
        <v>45</v>
      </c>
      <c r="O109" s="65"/>
      <c r="P109" s="183">
        <f>O109*H109</f>
        <v>0</v>
      </c>
      <c r="Q109" s="183">
        <v>0</v>
      </c>
      <c r="R109" s="183">
        <f>Q109*H109</f>
        <v>0</v>
      </c>
      <c r="S109" s="183">
        <v>0</v>
      </c>
      <c r="T109" s="184">
        <f>S109*H109</f>
        <v>0</v>
      </c>
      <c r="U109" s="35"/>
      <c r="V109" s="35"/>
      <c r="W109" s="35"/>
      <c r="X109" s="35"/>
      <c r="Y109" s="35"/>
      <c r="Z109" s="35"/>
      <c r="AA109" s="35"/>
      <c r="AB109" s="35"/>
      <c r="AC109" s="35"/>
      <c r="AD109" s="35"/>
      <c r="AE109" s="35"/>
      <c r="AR109" s="185" t="s">
        <v>137</v>
      </c>
      <c r="AT109" s="185" t="s">
        <v>132</v>
      </c>
      <c r="AU109" s="185" t="s">
        <v>84</v>
      </c>
      <c r="AY109" s="18" t="s">
        <v>130</v>
      </c>
      <c r="BE109" s="186">
        <f>IF(N109="základní",J109,0)</f>
        <v>0</v>
      </c>
      <c r="BF109" s="186">
        <f>IF(N109="snížená",J109,0)</f>
        <v>0</v>
      </c>
      <c r="BG109" s="186">
        <f>IF(N109="zákl. přenesená",J109,0)</f>
        <v>0</v>
      </c>
      <c r="BH109" s="186">
        <f>IF(N109="sníž. přenesená",J109,0)</f>
        <v>0</v>
      </c>
      <c r="BI109" s="186">
        <f>IF(N109="nulová",J109,0)</f>
        <v>0</v>
      </c>
      <c r="BJ109" s="18" t="s">
        <v>82</v>
      </c>
      <c r="BK109" s="186">
        <f>ROUND(I109*H109,2)</f>
        <v>0</v>
      </c>
      <c r="BL109" s="18" t="s">
        <v>137</v>
      </c>
      <c r="BM109" s="185" t="s">
        <v>1104</v>
      </c>
    </row>
    <row r="110" spans="1:65" s="2" customFormat="1" ht="36">
      <c r="A110" s="35"/>
      <c r="B110" s="36"/>
      <c r="C110" s="37"/>
      <c r="D110" s="187" t="s">
        <v>138</v>
      </c>
      <c r="E110" s="37"/>
      <c r="F110" s="188" t="s">
        <v>1105</v>
      </c>
      <c r="G110" s="37"/>
      <c r="H110" s="37"/>
      <c r="I110" s="189"/>
      <c r="J110" s="37"/>
      <c r="K110" s="37"/>
      <c r="L110" s="40"/>
      <c r="M110" s="190"/>
      <c r="N110" s="191"/>
      <c r="O110" s="65"/>
      <c r="P110" s="65"/>
      <c r="Q110" s="65"/>
      <c r="R110" s="65"/>
      <c r="S110" s="65"/>
      <c r="T110" s="66"/>
      <c r="U110" s="35"/>
      <c r="V110" s="35"/>
      <c r="W110" s="35"/>
      <c r="X110" s="35"/>
      <c r="Y110" s="35"/>
      <c r="Z110" s="35"/>
      <c r="AA110" s="35"/>
      <c r="AB110" s="35"/>
      <c r="AC110" s="35"/>
      <c r="AD110" s="35"/>
      <c r="AE110" s="35"/>
      <c r="AT110" s="18" t="s">
        <v>138</v>
      </c>
      <c r="AU110" s="18" t="s">
        <v>84</v>
      </c>
    </row>
    <row r="111" spans="1:65" s="14" customFormat="1" ht="10">
      <c r="B111" s="204"/>
      <c r="C111" s="205"/>
      <c r="D111" s="187" t="s">
        <v>142</v>
      </c>
      <c r="E111" s="206" t="s">
        <v>19</v>
      </c>
      <c r="F111" s="207" t="s">
        <v>1106</v>
      </c>
      <c r="G111" s="205"/>
      <c r="H111" s="208">
        <v>31.2</v>
      </c>
      <c r="I111" s="209"/>
      <c r="J111" s="205"/>
      <c r="K111" s="205"/>
      <c r="L111" s="210"/>
      <c r="M111" s="211"/>
      <c r="N111" s="212"/>
      <c r="O111" s="212"/>
      <c r="P111" s="212"/>
      <c r="Q111" s="212"/>
      <c r="R111" s="212"/>
      <c r="S111" s="212"/>
      <c r="T111" s="213"/>
      <c r="AT111" s="214" t="s">
        <v>142</v>
      </c>
      <c r="AU111" s="214" t="s">
        <v>84</v>
      </c>
      <c r="AV111" s="14" t="s">
        <v>84</v>
      </c>
      <c r="AW111" s="14" t="s">
        <v>35</v>
      </c>
      <c r="AX111" s="14" t="s">
        <v>74</v>
      </c>
      <c r="AY111" s="214" t="s">
        <v>130</v>
      </c>
    </row>
    <row r="112" spans="1:65" s="15" customFormat="1" ht="10">
      <c r="B112" s="215"/>
      <c r="C112" s="216"/>
      <c r="D112" s="187" t="s">
        <v>142</v>
      </c>
      <c r="E112" s="217" t="s">
        <v>19</v>
      </c>
      <c r="F112" s="218" t="s">
        <v>145</v>
      </c>
      <c r="G112" s="216"/>
      <c r="H112" s="219">
        <v>31.2</v>
      </c>
      <c r="I112" s="220"/>
      <c r="J112" s="216"/>
      <c r="K112" s="216"/>
      <c r="L112" s="221"/>
      <c r="M112" s="222"/>
      <c r="N112" s="223"/>
      <c r="O112" s="223"/>
      <c r="P112" s="223"/>
      <c r="Q112" s="223"/>
      <c r="R112" s="223"/>
      <c r="S112" s="223"/>
      <c r="T112" s="224"/>
      <c r="AT112" s="225" t="s">
        <v>142</v>
      </c>
      <c r="AU112" s="225" t="s">
        <v>84</v>
      </c>
      <c r="AV112" s="15" t="s">
        <v>137</v>
      </c>
      <c r="AW112" s="15" t="s">
        <v>35</v>
      </c>
      <c r="AX112" s="15" t="s">
        <v>82</v>
      </c>
      <c r="AY112" s="225" t="s">
        <v>130</v>
      </c>
    </row>
    <row r="113" spans="1:65" s="2" customFormat="1" ht="24.15" customHeight="1">
      <c r="A113" s="35"/>
      <c r="B113" s="36"/>
      <c r="C113" s="174" t="s">
        <v>179</v>
      </c>
      <c r="D113" s="174" t="s">
        <v>132</v>
      </c>
      <c r="E113" s="175" t="s">
        <v>1107</v>
      </c>
      <c r="F113" s="176" t="s">
        <v>1108</v>
      </c>
      <c r="G113" s="177" t="s">
        <v>182</v>
      </c>
      <c r="H113" s="178">
        <v>12</v>
      </c>
      <c r="I113" s="179"/>
      <c r="J113" s="180">
        <f>ROUND(I113*H113,2)</f>
        <v>0</v>
      </c>
      <c r="K113" s="176" t="s">
        <v>1007</v>
      </c>
      <c r="L113" s="40"/>
      <c r="M113" s="181" t="s">
        <v>19</v>
      </c>
      <c r="N113" s="182" t="s">
        <v>45</v>
      </c>
      <c r="O113" s="65"/>
      <c r="P113" s="183">
        <f>O113*H113</f>
        <v>0</v>
      </c>
      <c r="Q113" s="183">
        <v>0</v>
      </c>
      <c r="R113" s="183">
        <f>Q113*H113</f>
        <v>0</v>
      </c>
      <c r="S113" s="183">
        <v>0</v>
      </c>
      <c r="T113" s="184">
        <f>S113*H113</f>
        <v>0</v>
      </c>
      <c r="U113" s="35"/>
      <c r="V113" s="35"/>
      <c r="W113" s="35"/>
      <c r="X113" s="35"/>
      <c r="Y113" s="35"/>
      <c r="Z113" s="35"/>
      <c r="AA113" s="35"/>
      <c r="AB113" s="35"/>
      <c r="AC113" s="35"/>
      <c r="AD113" s="35"/>
      <c r="AE113" s="35"/>
      <c r="AR113" s="185" t="s">
        <v>137</v>
      </c>
      <c r="AT113" s="185" t="s">
        <v>132</v>
      </c>
      <c r="AU113" s="185" t="s">
        <v>84</v>
      </c>
      <c r="AY113" s="18" t="s">
        <v>130</v>
      </c>
      <c r="BE113" s="186">
        <f>IF(N113="základní",J113,0)</f>
        <v>0</v>
      </c>
      <c r="BF113" s="186">
        <f>IF(N113="snížená",J113,0)</f>
        <v>0</v>
      </c>
      <c r="BG113" s="186">
        <f>IF(N113="zákl. přenesená",J113,0)</f>
        <v>0</v>
      </c>
      <c r="BH113" s="186">
        <f>IF(N113="sníž. přenesená",J113,0)</f>
        <v>0</v>
      </c>
      <c r="BI113" s="186">
        <f>IF(N113="nulová",J113,0)</f>
        <v>0</v>
      </c>
      <c r="BJ113" s="18" t="s">
        <v>82</v>
      </c>
      <c r="BK113" s="186">
        <f>ROUND(I113*H113,2)</f>
        <v>0</v>
      </c>
      <c r="BL113" s="18" t="s">
        <v>137</v>
      </c>
      <c r="BM113" s="185" t="s">
        <v>1109</v>
      </c>
    </row>
    <row r="114" spans="1:65" s="2" customFormat="1" ht="36">
      <c r="A114" s="35"/>
      <c r="B114" s="36"/>
      <c r="C114" s="37"/>
      <c r="D114" s="187" t="s">
        <v>138</v>
      </c>
      <c r="E114" s="37"/>
      <c r="F114" s="188" t="s">
        <v>1110</v>
      </c>
      <c r="G114" s="37"/>
      <c r="H114" s="37"/>
      <c r="I114" s="189"/>
      <c r="J114" s="37"/>
      <c r="K114" s="37"/>
      <c r="L114" s="40"/>
      <c r="M114" s="190"/>
      <c r="N114" s="191"/>
      <c r="O114" s="65"/>
      <c r="P114" s="65"/>
      <c r="Q114" s="65"/>
      <c r="R114" s="65"/>
      <c r="S114" s="65"/>
      <c r="T114" s="66"/>
      <c r="U114" s="35"/>
      <c r="V114" s="35"/>
      <c r="W114" s="35"/>
      <c r="X114" s="35"/>
      <c r="Y114" s="35"/>
      <c r="Z114" s="35"/>
      <c r="AA114" s="35"/>
      <c r="AB114" s="35"/>
      <c r="AC114" s="35"/>
      <c r="AD114" s="35"/>
      <c r="AE114" s="35"/>
      <c r="AT114" s="18" t="s">
        <v>138</v>
      </c>
      <c r="AU114" s="18" t="s">
        <v>84</v>
      </c>
    </row>
    <row r="115" spans="1:65" s="2" customFormat="1" ht="18">
      <c r="A115" s="35"/>
      <c r="B115" s="36"/>
      <c r="C115" s="37"/>
      <c r="D115" s="187" t="s">
        <v>512</v>
      </c>
      <c r="E115" s="37"/>
      <c r="F115" s="236" t="s">
        <v>1111</v>
      </c>
      <c r="G115" s="37"/>
      <c r="H115" s="37"/>
      <c r="I115" s="189"/>
      <c r="J115" s="37"/>
      <c r="K115" s="37"/>
      <c r="L115" s="40"/>
      <c r="M115" s="190"/>
      <c r="N115" s="191"/>
      <c r="O115" s="65"/>
      <c r="P115" s="65"/>
      <c r="Q115" s="65"/>
      <c r="R115" s="65"/>
      <c r="S115" s="65"/>
      <c r="T115" s="66"/>
      <c r="U115" s="35"/>
      <c r="V115" s="35"/>
      <c r="W115" s="35"/>
      <c r="X115" s="35"/>
      <c r="Y115" s="35"/>
      <c r="Z115" s="35"/>
      <c r="AA115" s="35"/>
      <c r="AB115" s="35"/>
      <c r="AC115" s="35"/>
      <c r="AD115" s="35"/>
      <c r="AE115" s="35"/>
      <c r="AT115" s="18" t="s">
        <v>512</v>
      </c>
      <c r="AU115" s="18" t="s">
        <v>84</v>
      </c>
    </row>
    <row r="116" spans="1:65" s="14" customFormat="1" ht="10">
      <c r="B116" s="204"/>
      <c r="C116" s="205"/>
      <c r="D116" s="187" t="s">
        <v>142</v>
      </c>
      <c r="E116" s="206" t="s">
        <v>19</v>
      </c>
      <c r="F116" s="207" t="s">
        <v>192</v>
      </c>
      <c r="G116" s="205"/>
      <c r="H116" s="208">
        <v>12</v>
      </c>
      <c r="I116" s="209"/>
      <c r="J116" s="205"/>
      <c r="K116" s="205"/>
      <c r="L116" s="210"/>
      <c r="M116" s="211"/>
      <c r="N116" s="212"/>
      <c r="O116" s="212"/>
      <c r="P116" s="212"/>
      <c r="Q116" s="212"/>
      <c r="R116" s="212"/>
      <c r="S116" s="212"/>
      <c r="T116" s="213"/>
      <c r="AT116" s="214" t="s">
        <v>142</v>
      </c>
      <c r="AU116" s="214" t="s">
        <v>84</v>
      </c>
      <c r="AV116" s="14" t="s">
        <v>84</v>
      </c>
      <c r="AW116" s="14" t="s">
        <v>35</v>
      </c>
      <c r="AX116" s="14" t="s">
        <v>82</v>
      </c>
      <c r="AY116" s="214" t="s">
        <v>130</v>
      </c>
    </row>
    <row r="117" spans="1:65" s="2" customFormat="1" ht="24.15" customHeight="1">
      <c r="A117" s="35"/>
      <c r="B117" s="36"/>
      <c r="C117" s="174" t="s">
        <v>187</v>
      </c>
      <c r="D117" s="174" t="s">
        <v>132</v>
      </c>
      <c r="E117" s="175" t="s">
        <v>1112</v>
      </c>
      <c r="F117" s="176" t="s">
        <v>1113</v>
      </c>
      <c r="G117" s="177" t="s">
        <v>1114</v>
      </c>
      <c r="H117" s="178">
        <v>1.4999999999999999E-2</v>
      </c>
      <c r="I117" s="179"/>
      <c r="J117" s="180">
        <f>ROUND(I117*H117,2)</f>
        <v>0</v>
      </c>
      <c r="K117" s="176" t="s">
        <v>1007</v>
      </c>
      <c r="L117" s="40"/>
      <c r="M117" s="181" t="s">
        <v>19</v>
      </c>
      <c r="N117" s="182" t="s">
        <v>45</v>
      </c>
      <c r="O117" s="65"/>
      <c r="P117" s="183">
        <f>O117*H117</f>
        <v>0</v>
      </c>
      <c r="Q117" s="183">
        <v>0</v>
      </c>
      <c r="R117" s="183">
        <f>Q117*H117</f>
        <v>0</v>
      </c>
      <c r="S117" s="183">
        <v>0</v>
      </c>
      <c r="T117" s="184">
        <f>S117*H117</f>
        <v>0</v>
      </c>
      <c r="U117" s="35"/>
      <c r="V117" s="35"/>
      <c r="W117" s="35"/>
      <c r="X117" s="35"/>
      <c r="Y117" s="35"/>
      <c r="Z117" s="35"/>
      <c r="AA117" s="35"/>
      <c r="AB117" s="35"/>
      <c r="AC117" s="35"/>
      <c r="AD117" s="35"/>
      <c r="AE117" s="35"/>
      <c r="AR117" s="185" t="s">
        <v>137</v>
      </c>
      <c r="AT117" s="185" t="s">
        <v>132</v>
      </c>
      <c r="AU117" s="185" t="s">
        <v>84</v>
      </c>
      <c r="AY117" s="18" t="s">
        <v>130</v>
      </c>
      <c r="BE117" s="186">
        <f>IF(N117="základní",J117,0)</f>
        <v>0</v>
      </c>
      <c r="BF117" s="186">
        <f>IF(N117="snížená",J117,0)</f>
        <v>0</v>
      </c>
      <c r="BG117" s="186">
        <f>IF(N117="zákl. přenesená",J117,0)</f>
        <v>0</v>
      </c>
      <c r="BH117" s="186">
        <f>IF(N117="sníž. přenesená",J117,0)</f>
        <v>0</v>
      </c>
      <c r="BI117" s="186">
        <f>IF(N117="nulová",J117,0)</f>
        <v>0</v>
      </c>
      <c r="BJ117" s="18" t="s">
        <v>82</v>
      </c>
      <c r="BK117" s="186">
        <f>ROUND(I117*H117,2)</f>
        <v>0</v>
      </c>
      <c r="BL117" s="18" t="s">
        <v>137</v>
      </c>
      <c r="BM117" s="185" t="s">
        <v>1115</v>
      </c>
    </row>
    <row r="118" spans="1:65" s="2" customFormat="1" ht="45">
      <c r="A118" s="35"/>
      <c r="B118" s="36"/>
      <c r="C118" s="37"/>
      <c r="D118" s="187" t="s">
        <v>138</v>
      </c>
      <c r="E118" s="37"/>
      <c r="F118" s="188" t="s">
        <v>1116</v>
      </c>
      <c r="G118" s="37"/>
      <c r="H118" s="37"/>
      <c r="I118" s="189"/>
      <c r="J118" s="37"/>
      <c r="K118" s="37"/>
      <c r="L118" s="40"/>
      <c r="M118" s="190"/>
      <c r="N118" s="191"/>
      <c r="O118" s="65"/>
      <c r="P118" s="65"/>
      <c r="Q118" s="65"/>
      <c r="R118" s="65"/>
      <c r="S118" s="65"/>
      <c r="T118" s="66"/>
      <c r="U118" s="35"/>
      <c r="V118" s="35"/>
      <c r="W118" s="35"/>
      <c r="X118" s="35"/>
      <c r="Y118" s="35"/>
      <c r="Z118" s="35"/>
      <c r="AA118" s="35"/>
      <c r="AB118" s="35"/>
      <c r="AC118" s="35"/>
      <c r="AD118" s="35"/>
      <c r="AE118" s="35"/>
      <c r="AT118" s="18" t="s">
        <v>138</v>
      </c>
      <c r="AU118" s="18" t="s">
        <v>84</v>
      </c>
    </row>
    <row r="119" spans="1:65" s="2" customFormat="1" ht="27">
      <c r="A119" s="35"/>
      <c r="B119" s="36"/>
      <c r="C119" s="37"/>
      <c r="D119" s="187" t="s">
        <v>512</v>
      </c>
      <c r="E119" s="37"/>
      <c r="F119" s="236" t="s">
        <v>1117</v>
      </c>
      <c r="G119" s="37"/>
      <c r="H119" s="37"/>
      <c r="I119" s="189"/>
      <c r="J119" s="37"/>
      <c r="K119" s="37"/>
      <c r="L119" s="40"/>
      <c r="M119" s="190"/>
      <c r="N119" s="191"/>
      <c r="O119" s="65"/>
      <c r="P119" s="65"/>
      <c r="Q119" s="65"/>
      <c r="R119" s="65"/>
      <c r="S119" s="65"/>
      <c r="T119" s="66"/>
      <c r="U119" s="35"/>
      <c r="V119" s="35"/>
      <c r="W119" s="35"/>
      <c r="X119" s="35"/>
      <c r="Y119" s="35"/>
      <c r="Z119" s="35"/>
      <c r="AA119" s="35"/>
      <c r="AB119" s="35"/>
      <c r="AC119" s="35"/>
      <c r="AD119" s="35"/>
      <c r="AE119" s="35"/>
      <c r="AT119" s="18" t="s">
        <v>512</v>
      </c>
      <c r="AU119" s="18" t="s">
        <v>84</v>
      </c>
    </row>
    <row r="120" spans="1:65" s="14" customFormat="1" ht="10">
      <c r="B120" s="204"/>
      <c r="C120" s="205"/>
      <c r="D120" s="187" t="s">
        <v>142</v>
      </c>
      <c r="E120" s="206" t="s">
        <v>19</v>
      </c>
      <c r="F120" s="207" t="s">
        <v>1118</v>
      </c>
      <c r="G120" s="205"/>
      <c r="H120" s="208">
        <v>1.4999999999999999E-2</v>
      </c>
      <c r="I120" s="209"/>
      <c r="J120" s="205"/>
      <c r="K120" s="205"/>
      <c r="L120" s="210"/>
      <c r="M120" s="211"/>
      <c r="N120" s="212"/>
      <c r="O120" s="212"/>
      <c r="P120" s="212"/>
      <c r="Q120" s="212"/>
      <c r="R120" s="212"/>
      <c r="S120" s="212"/>
      <c r="T120" s="213"/>
      <c r="AT120" s="214" t="s">
        <v>142</v>
      </c>
      <c r="AU120" s="214" t="s">
        <v>84</v>
      </c>
      <c r="AV120" s="14" t="s">
        <v>84</v>
      </c>
      <c r="AW120" s="14" t="s">
        <v>35</v>
      </c>
      <c r="AX120" s="14" t="s">
        <v>82</v>
      </c>
      <c r="AY120" s="214" t="s">
        <v>130</v>
      </c>
    </row>
    <row r="121" spans="1:65" s="2" customFormat="1" ht="24.15" customHeight="1">
      <c r="A121" s="35"/>
      <c r="B121" s="36"/>
      <c r="C121" s="174" t="s">
        <v>193</v>
      </c>
      <c r="D121" s="174" t="s">
        <v>132</v>
      </c>
      <c r="E121" s="175" t="s">
        <v>1119</v>
      </c>
      <c r="F121" s="176" t="s">
        <v>1120</v>
      </c>
      <c r="G121" s="177" t="s">
        <v>1114</v>
      </c>
      <c r="H121" s="178">
        <v>1.4999999999999999E-2</v>
      </c>
      <c r="I121" s="179"/>
      <c r="J121" s="180">
        <f>ROUND(I121*H121,2)</f>
        <v>0</v>
      </c>
      <c r="K121" s="176" t="s">
        <v>1007</v>
      </c>
      <c r="L121" s="40"/>
      <c r="M121" s="181" t="s">
        <v>19</v>
      </c>
      <c r="N121" s="182" t="s">
        <v>45</v>
      </c>
      <c r="O121" s="65"/>
      <c r="P121" s="183">
        <f>O121*H121</f>
        <v>0</v>
      </c>
      <c r="Q121" s="183">
        <v>0</v>
      </c>
      <c r="R121" s="183">
        <f>Q121*H121</f>
        <v>0</v>
      </c>
      <c r="S121" s="183">
        <v>0</v>
      </c>
      <c r="T121" s="184">
        <f>S121*H121</f>
        <v>0</v>
      </c>
      <c r="U121" s="35"/>
      <c r="V121" s="35"/>
      <c r="W121" s="35"/>
      <c r="X121" s="35"/>
      <c r="Y121" s="35"/>
      <c r="Z121" s="35"/>
      <c r="AA121" s="35"/>
      <c r="AB121" s="35"/>
      <c r="AC121" s="35"/>
      <c r="AD121" s="35"/>
      <c r="AE121" s="35"/>
      <c r="AR121" s="185" t="s">
        <v>137</v>
      </c>
      <c r="AT121" s="185" t="s">
        <v>132</v>
      </c>
      <c r="AU121" s="185" t="s">
        <v>84</v>
      </c>
      <c r="AY121" s="18" t="s">
        <v>130</v>
      </c>
      <c r="BE121" s="186">
        <f>IF(N121="základní",J121,0)</f>
        <v>0</v>
      </c>
      <c r="BF121" s="186">
        <f>IF(N121="snížená",J121,0)</f>
        <v>0</v>
      </c>
      <c r="BG121" s="186">
        <f>IF(N121="zákl. přenesená",J121,0)</f>
        <v>0</v>
      </c>
      <c r="BH121" s="186">
        <f>IF(N121="sníž. přenesená",J121,0)</f>
        <v>0</v>
      </c>
      <c r="BI121" s="186">
        <f>IF(N121="nulová",J121,0)</f>
        <v>0</v>
      </c>
      <c r="BJ121" s="18" t="s">
        <v>82</v>
      </c>
      <c r="BK121" s="186">
        <f>ROUND(I121*H121,2)</f>
        <v>0</v>
      </c>
      <c r="BL121" s="18" t="s">
        <v>137</v>
      </c>
      <c r="BM121" s="185" t="s">
        <v>1121</v>
      </c>
    </row>
    <row r="122" spans="1:65" s="2" customFormat="1" ht="45">
      <c r="A122" s="35"/>
      <c r="B122" s="36"/>
      <c r="C122" s="37"/>
      <c r="D122" s="187" t="s">
        <v>138</v>
      </c>
      <c r="E122" s="37"/>
      <c r="F122" s="188" t="s">
        <v>1122</v>
      </c>
      <c r="G122" s="37"/>
      <c r="H122" s="37"/>
      <c r="I122" s="189"/>
      <c r="J122" s="37"/>
      <c r="K122" s="37"/>
      <c r="L122" s="40"/>
      <c r="M122" s="190"/>
      <c r="N122" s="191"/>
      <c r="O122" s="65"/>
      <c r="P122" s="65"/>
      <c r="Q122" s="65"/>
      <c r="R122" s="65"/>
      <c r="S122" s="65"/>
      <c r="T122" s="66"/>
      <c r="U122" s="35"/>
      <c r="V122" s="35"/>
      <c r="W122" s="35"/>
      <c r="X122" s="35"/>
      <c r="Y122" s="35"/>
      <c r="Z122" s="35"/>
      <c r="AA122" s="35"/>
      <c r="AB122" s="35"/>
      <c r="AC122" s="35"/>
      <c r="AD122" s="35"/>
      <c r="AE122" s="35"/>
      <c r="AT122" s="18" t="s">
        <v>138</v>
      </c>
      <c r="AU122" s="18" t="s">
        <v>84</v>
      </c>
    </row>
    <row r="123" spans="1:65" s="2" customFormat="1" ht="27">
      <c r="A123" s="35"/>
      <c r="B123" s="36"/>
      <c r="C123" s="37"/>
      <c r="D123" s="187" t="s">
        <v>512</v>
      </c>
      <c r="E123" s="37"/>
      <c r="F123" s="236" t="s">
        <v>1123</v>
      </c>
      <c r="G123" s="37"/>
      <c r="H123" s="37"/>
      <c r="I123" s="189"/>
      <c r="J123" s="37"/>
      <c r="K123" s="37"/>
      <c r="L123" s="40"/>
      <c r="M123" s="190"/>
      <c r="N123" s="191"/>
      <c r="O123" s="65"/>
      <c r="P123" s="65"/>
      <c r="Q123" s="65"/>
      <c r="R123" s="65"/>
      <c r="S123" s="65"/>
      <c r="T123" s="66"/>
      <c r="U123" s="35"/>
      <c r="V123" s="35"/>
      <c r="W123" s="35"/>
      <c r="X123" s="35"/>
      <c r="Y123" s="35"/>
      <c r="Z123" s="35"/>
      <c r="AA123" s="35"/>
      <c r="AB123" s="35"/>
      <c r="AC123" s="35"/>
      <c r="AD123" s="35"/>
      <c r="AE123" s="35"/>
      <c r="AT123" s="18" t="s">
        <v>512</v>
      </c>
      <c r="AU123" s="18" t="s">
        <v>84</v>
      </c>
    </row>
    <row r="124" spans="1:65" s="14" customFormat="1" ht="10">
      <c r="B124" s="204"/>
      <c r="C124" s="205"/>
      <c r="D124" s="187" t="s">
        <v>142</v>
      </c>
      <c r="E124" s="206" t="s">
        <v>19</v>
      </c>
      <c r="F124" s="207" t="s">
        <v>1118</v>
      </c>
      <c r="G124" s="205"/>
      <c r="H124" s="208">
        <v>1.4999999999999999E-2</v>
      </c>
      <c r="I124" s="209"/>
      <c r="J124" s="205"/>
      <c r="K124" s="205"/>
      <c r="L124" s="210"/>
      <c r="M124" s="211"/>
      <c r="N124" s="212"/>
      <c r="O124" s="212"/>
      <c r="P124" s="212"/>
      <c r="Q124" s="212"/>
      <c r="R124" s="212"/>
      <c r="S124" s="212"/>
      <c r="T124" s="213"/>
      <c r="AT124" s="214" t="s">
        <v>142</v>
      </c>
      <c r="AU124" s="214" t="s">
        <v>84</v>
      </c>
      <c r="AV124" s="14" t="s">
        <v>84</v>
      </c>
      <c r="AW124" s="14" t="s">
        <v>35</v>
      </c>
      <c r="AX124" s="14" t="s">
        <v>82</v>
      </c>
      <c r="AY124" s="214" t="s">
        <v>130</v>
      </c>
    </row>
    <row r="125" spans="1:65" s="2" customFormat="1" ht="24.15" customHeight="1">
      <c r="A125" s="35"/>
      <c r="B125" s="36"/>
      <c r="C125" s="174" t="s">
        <v>200</v>
      </c>
      <c r="D125" s="174" t="s">
        <v>132</v>
      </c>
      <c r="E125" s="175" t="s">
        <v>1124</v>
      </c>
      <c r="F125" s="176" t="s">
        <v>1125</v>
      </c>
      <c r="G125" s="177" t="s">
        <v>471</v>
      </c>
      <c r="H125" s="178">
        <v>4</v>
      </c>
      <c r="I125" s="179"/>
      <c r="J125" s="180">
        <f>ROUND(I125*H125,2)</f>
        <v>0</v>
      </c>
      <c r="K125" s="176" t="s">
        <v>1007</v>
      </c>
      <c r="L125" s="40"/>
      <c r="M125" s="181" t="s">
        <v>19</v>
      </c>
      <c r="N125" s="182" t="s">
        <v>45</v>
      </c>
      <c r="O125" s="65"/>
      <c r="P125" s="183">
        <f>O125*H125</f>
        <v>0</v>
      </c>
      <c r="Q125" s="183">
        <v>0</v>
      </c>
      <c r="R125" s="183">
        <f>Q125*H125</f>
        <v>0</v>
      </c>
      <c r="S125" s="183">
        <v>0</v>
      </c>
      <c r="T125" s="184">
        <f>S125*H125</f>
        <v>0</v>
      </c>
      <c r="U125" s="35"/>
      <c r="V125" s="35"/>
      <c r="W125" s="35"/>
      <c r="X125" s="35"/>
      <c r="Y125" s="35"/>
      <c r="Z125" s="35"/>
      <c r="AA125" s="35"/>
      <c r="AB125" s="35"/>
      <c r="AC125" s="35"/>
      <c r="AD125" s="35"/>
      <c r="AE125" s="35"/>
      <c r="AR125" s="185" t="s">
        <v>137</v>
      </c>
      <c r="AT125" s="185" t="s">
        <v>132</v>
      </c>
      <c r="AU125" s="185" t="s">
        <v>84</v>
      </c>
      <c r="AY125" s="18" t="s">
        <v>130</v>
      </c>
      <c r="BE125" s="186">
        <f>IF(N125="základní",J125,0)</f>
        <v>0</v>
      </c>
      <c r="BF125" s="186">
        <f>IF(N125="snížená",J125,0)</f>
        <v>0</v>
      </c>
      <c r="BG125" s="186">
        <f>IF(N125="zákl. přenesená",J125,0)</f>
        <v>0</v>
      </c>
      <c r="BH125" s="186">
        <f>IF(N125="sníž. přenesená",J125,0)</f>
        <v>0</v>
      </c>
      <c r="BI125" s="186">
        <f>IF(N125="nulová",J125,0)</f>
        <v>0</v>
      </c>
      <c r="BJ125" s="18" t="s">
        <v>82</v>
      </c>
      <c r="BK125" s="186">
        <f>ROUND(I125*H125,2)</f>
        <v>0</v>
      </c>
      <c r="BL125" s="18" t="s">
        <v>137</v>
      </c>
      <c r="BM125" s="185" t="s">
        <v>1126</v>
      </c>
    </row>
    <row r="126" spans="1:65" s="2" customFormat="1" ht="27">
      <c r="A126" s="35"/>
      <c r="B126" s="36"/>
      <c r="C126" s="37"/>
      <c r="D126" s="187" t="s">
        <v>138</v>
      </c>
      <c r="E126" s="37"/>
      <c r="F126" s="188" t="s">
        <v>1127</v>
      </c>
      <c r="G126" s="37"/>
      <c r="H126" s="37"/>
      <c r="I126" s="189"/>
      <c r="J126" s="37"/>
      <c r="K126" s="37"/>
      <c r="L126" s="40"/>
      <c r="M126" s="190"/>
      <c r="N126" s="191"/>
      <c r="O126" s="65"/>
      <c r="P126" s="65"/>
      <c r="Q126" s="65"/>
      <c r="R126" s="65"/>
      <c r="S126" s="65"/>
      <c r="T126" s="66"/>
      <c r="U126" s="35"/>
      <c r="V126" s="35"/>
      <c r="W126" s="35"/>
      <c r="X126" s="35"/>
      <c r="Y126" s="35"/>
      <c r="Z126" s="35"/>
      <c r="AA126" s="35"/>
      <c r="AB126" s="35"/>
      <c r="AC126" s="35"/>
      <c r="AD126" s="35"/>
      <c r="AE126" s="35"/>
      <c r="AT126" s="18" t="s">
        <v>138</v>
      </c>
      <c r="AU126" s="18" t="s">
        <v>84</v>
      </c>
    </row>
    <row r="127" spans="1:65" s="2" customFormat="1" ht="18">
      <c r="A127" s="35"/>
      <c r="B127" s="36"/>
      <c r="C127" s="37"/>
      <c r="D127" s="187" t="s">
        <v>512</v>
      </c>
      <c r="E127" s="37"/>
      <c r="F127" s="236" t="s">
        <v>1128</v>
      </c>
      <c r="G127" s="37"/>
      <c r="H127" s="37"/>
      <c r="I127" s="189"/>
      <c r="J127" s="37"/>
      <c r="K127" s="37"/>
      <c r="L127" s="40"/>
      <c r="M127" s="190"/>
      <c r="N127" s="191"/>
      <c r="O127" s="65"/>
      <c r="P127" s="65"/>
      <c r="Q127" s="65"/>
      <c r="R127" s="65"/>
      <c r="S127" s="65"/>
      <c r="T127" s="66"/>
      <c r="U127" s="35"/>
      <c r="V127" s="35"/>
      <c r="W127" s="35"/>
      <c r="X127" s="35"/>
      <c r="Y127" s="35"/>
      <c r="Z127" s="35"/>
      <c r="AA127" s="35"/>
      <c r="AB127" s="35"/>
      <c r="AC127" s="35"/>
      <c r="AD127" s="35"/>
      <c r="AE127" s="35"/>
      <c r="AT127" s="18" t="s">
        <v>512</v>
      </c>
      <c r="AU127" s="18" t="s">
        <v>84</v>
      </c>
    </row>
    <row r="128" spans="1:65" s="14" customFormat="1" ht="10">
      <c r="B128" s="204"/>
      <c r="C128" s="205"/>
      <c r="D128" s="187" t="s">
        <v>142</v>
      </c>
      <c r="E128" s="206" t="s">
        <v>19</v>
      </c>
      <c r="F128" s="207" t="s">
        <v>137</v>
      </c>
      <c r="G128" s="205"/>
      <c r="H128" s="208">
        <v>4</v>
      </c>
      <c r="I128" s="209"/>
      <c r="J128" s="205"/>
      <c r="K128" s="205"/>
      <c r="L128" s="210"/>
      <c r="M128" s="211"/>
      <c r="N128" s="212"/>
      <c r="O128" s="212"/>
      <c r="P128" s="212"/>
      <c r="Q128" s="212"/>
      <c r="R128" s="212"/>
      <c r="S128" s="212"/>
      <c r="T128" s="213"/>
      <c r="AT128" s="214" t="s">
        <v>142</v>
      </c>
      <c r="AU128" s="214" t="s">
        <v>84</v>
      </c>
      <c r="AV128" s="14" t="s">
        <v>84</v>
      </c>
      <c r="AW128" s="14" t="s">
        <v>35</v>
      </c>
      <c r="AX128" s="14" t="s">
        <v>82</v>
      </c>
      <c r="AY128" s="214" t="s">
        <v>130</v>
      </c>
    </row>
    <row r="129" spans="1:65" s="2" customFormat="1" ht="24.15" customHeight="1">
      <c r="A129" s="35"/>
      <c r="B129" s="36"/>
      <c r="C129" s="174" t="s">
        <v>207</v>
      </c>
      <c r="D129" s="174" t="s">
        <v>132</v>
      </c>
      <c r="E129" s="175" t="s">
        <v>1129</v>
      </c>
      <c r="F129" s="176" t="s">
        <v>1130</v>
      </c>
      <c r="G129" s="177" t="s">
        <v>1114</v>
      </c>
      <c r="H129" s="178">
        <v>0.2</v>
      </c>
      <c r="I129" s="179"/>
      <c r="J129" s="180">
        <f>ROUND(I129*H129,2)</f>
        <v>0</v>
      </c>
      <c r="K129" s="176" t="s">
        <v>1007</v>
      </c>
      <c r="L129" s="40"/>
      <c r="M129" s="181" t="s">
        <v>19</v>
      </c>
      <c r="N129" s="182" t="s">
        <v>45</v>
      </c>
      <c r="O129" s="65"/>
      <c r="P129" s="183">
        <f>O129*H129</f>
        <v>0</v>
      </c>
      <c r="Q129" s="183">
        <v>0</v>
      </c>
      <c r="R129" s="183">
        <f>Q129*H129</f>
        <v>0</v>
      </c>
      <c r="S129" s="183">
        <v>0</v>
      </c>
      <c r="T129" s="184">
        <f>S129*H129</f>
        <v>0</v>
      </c>
      <c r="U129" s="35"/>
      <c r="V129" s="35"/>
      <c r="W129" s="35"/>
      <c r="X129" s="35"/>
      <c r="Y129" s="35"/>
      <c r="Z129" s="35"/>
      <c r="AA129" s="35"/>
      <c r="AB129" s="35"/>
      <c r="AC129" s="35"/>
      <c r="AD129" s="35"/>
      <c r="AE129" s="35"/>
      <c r="AR129" s="185" t="s">
        <v>137</v>
      </c>
      <c r="AT129" s="185" t="s">
        <v>132</v>
      </c>
      <c r="AU129" s="185" t="s">
        <v>84</v>
      </c>
      <c r="AY129" s="18" t="s">
        <v>130</v>
      </c>
      <c r="BE129" s="186">
        <f>IF(N129="základní",J129,0)</f>
        <v>0</v>
      </c>
      <c r="BF129" s="186">
        <f>IF(N129="snížená",J129,0)</f>
        <v>0</v>
      </c>
      <c r="BG129" s="186">
        <f>IF(N129="zákl. přenesená",J129,0)</f>
        <v>0</v>
      </c>
      <c r="BH129" s="186">
        <f>IF(N129="sníž. přenesená",J129,0)</f>
        <v>0</v>
      </c>
      <c r="BI129" s="186">
        <f>IF(N129="nulová",J129,0)</f>
        <v>0</v>
      </c>
      <c r="BJ129" s="18" t="s">
        <v>82</v>
      </c>
      <c r="BK129" s="186">
        <f>ROUND(I129*H129,2)</f>
        <v>0</v>
      </c>
      <c r="BL129" s="18" t="s">
        <v>137</v>
      </c>
      <c r="BM129" s="185" t="s">
        <v>1131</v>
      </c>
    </row>
    <row r="130" spans="1:65" s="2" customFormat="1" ht="72">
      <c r="A130" s="35"/>
      <c r="B130" s="36"/>
      <c r="C130" s="37"/>
      <c r="D130" s="187" t="s">
        <v>138</v>
      </c>
      <c r="E130" s="37"/>
      <c r="F130" s="188" t="s">
        <v>1132</v>
      </c>
      <c r="G130" s="37"/>
      <c r="H130" s="37"/>
      <c r="I130" s="189"/>
      <c r="J130" s="37"/>
      <c r="K130" s="37"/>
      <c r="L130" s="40"/>
      <c r="M130" s="190"/>
      <c r="N130" s="191"/>
      <c r="O130" s="65"/>
      <c r="P130" s="65"/>
      <c r="Q130" s="65"/>
      <c r="R130" s="65"/>
      <c r="S130" s="65"/>
      <c r="T130" s="66"/>
      <c r="U130" s="35"/>
      <c r="V130" s="35"/>
      <c r="W130" s="35"/>
      <c r="X130" s="35"/>
      <c r="Y130" s="35"/>
      <c r="Z130" s="35"/>
      <c r="AA130" s="35"/>
      <c r="AB130" s="35"/>
      <c r="AC130" s="35"/>
      <c r="AD130" s="35"/>
      <c r="AE130" s="35"/>
      <c r="AT130" s="18" t="s">
        <v>138</v>
      </c>
      <c r="AU130" s="18" t="s">
        <v>84</v>
      </c>
    </row>
    <row r="131" spans="1:65" s="2" customFormat="1" ht="18">
      <c r="A131" s="35"/>
      <c r="B131" s="36"/>
      <c r="C131" s="37"/>
      <c r="D131" s="187" t="s">
        <v>512</v>
      </c>
      <c r="E131" s="37"/>
      <c r="F131" s="236" t="s">
        <v>1133</v>
      </c>
      <c r="G131" s="37"/>
      <c r="H131" s="37"/>
      <c r="I131" s="189"/>
      <c r="J131" s="37"/>
      <c r="K131" s="37"/>
      <c r="L131" s="40"/>
      <c r="M131" s="190"/>
      <c r="N131" s="191"/>
      <c r="O131" s="65"/>
      <c r="P131" s="65"/>
      <c r="Q131" s="65"/>
      <c r="R131" s="65"/>
      <c r="S131" s="65"/>
      <c r="T131" s="66"/>
      <c r="U131" s="35"/>
      <c r="V131" s="35"/>
      <c r="W131" s="35"/>
      <c r="X131" s="35"/>
      <c r="Y131" s="35"/>
      <c r="Z131" s="35"/>
      <c r="AA131" s="35"/>
      <c r="AB131" s="35"/>
      <c r="AC131" s="35"/>
      <c r="AD131" s="35"/>
      <c r="AE131" s="35"/>
      <c r="AT131" s="18" t="s">
        <v>512</v>
      </c>
      <c r="AU131" s="18" t="s">
        <v>84</v>
      </c>
    </row>
    <row r="132" spans="1:65" s="14" customFormat="1" ht="10">
      <c r="B132" s="204"/>
      <c r="C132" s="205"/>
      <c r="D132" s="187" t="s">
        <v>142</v>
      </c>
      <c r="E132" s="206" t="s">
        <v>19</v>
      </c>
      <c r="F132" s="207" t="s">
        <v>1134</v>
      </c>
      <c r="G132" s="205"/>
      <c r="H132" s="208">
        <v>0.2</v>
      </c>
      <c r="I132" s="209"/>
      <c r="J132" s="205"/>
      <c r="K132" s="205"/>
      <c r="L132" s="210"/>
      <c r="M132" s="211"/>
      <c r="N132" s="212"/>
      <c r="O132" s="212"/>
      <c r="P132" s="212"/>
      <c r="Q132" s="212"/>
      <c r="R132" s="212"/>
      <c r="S132" s="212"/>
      <c r="T132" s="213"/>
      <c r="AT132" s="214" t="s">
        <v>142</v>
      </c>
      <c r="AU132" s="214" t="s">
        <v>84</v>
      </c>
      <c r="AV132" s="14" t="s">
        <v>84</v>
      </c>
      <c r="AW132" s="14" t="s">
        <v>35</v>
      </c>
      <c r="AX132" s="14" t="s">
        <v>82</v>
      </c>
      <c r="AY132" s="214" t="s">
        <v>130</v>
      </c>
    </row>
    <row r="133" spans="1:65" s="2" customFormat="1" ht="24.15" customHeight="1">
      <c r="A133" s="35"/>
      <c r="B133" s="36"/>
      <c r="C133" s="174" t="s">
        <v>215</v>
      </c>
      <c r="D133" s="174" t="s">
        <v>132</v>
      </c>
      <c r="E133" s="175" t="s">
        <v>1135</v>
      </c>
      <c r="F133" s="176" t="s">
        <v>1136</v>
      </c>
      <c r="G133" s="177" t="s">
        <v>1137</v>
      </c>
      <c r="H133" s="178">
        <v>4</v>
      </c>
      <c r="I133" s="179"/>
      <c r="J133" s="180">
        <f>ROUND(I133*H133,2)</f>
        <v>0</v>
      </c>
      <c r="K133" s="176" t="s">
        <v>1007</v>
      </c>
      <c r="L133" s="40"/>
      <c r="M133" s="181" t="s">
        <v>19</v>
      </c>
      <c r="N133" s="182" t="s">
        <v>45</v>
      </c>
      <c r="O133" s="65"/>
      <c r="P133" s="183">
        <f>O133*H133</f>
        <v>0</v>
      </c>
      <c r="Q133" s="183">
        <v>0</v>
      </c>
      <c r="R133" s="183">
        <f>Q133*H133</f>
        <v>0</v>
      </c>
      <c r="S133" s="183">
        <v>0</v>
      </c>
      <c r="T133" s="184">
        <f>S133*H133</f>
        <v>0</v>
      </c>
      <c r="U133" s="35"/>
      <c r="V133" s="35"/>
      <c r="W133" s="35"/>
      <c r="X133" s="35"/>
      <c r="Y133" s="35"/>
      <c r="Z133" s="35"/>
      <c r="AA133" s="35"/>
      <c r="AB133" s="35"/>
      <c r="AC133" s="35"/>
      <c r="AD133" s="35"/>
      <c r="AE133" s="35"/>
      <c r="AR133" s="185" t="s">
        <v>137</v>
      </c>
      <c r="AT133" s="185" t="s">
        <v>132</v>
      </c>
      <c r="AU133" s="185" t="s">
        <v>84</v>
      </c>
      <c r="AY133" s="18" t="s">
        <v>130</v>
      </c>
      <c r="BE133" s="186">
        <f>IF(N133="základní",J133,0)</f>
        <v>0</v>
      </c>
      <c r="BF133" s="186">
        <f>IF(N133="snížená",J133,0)</f>
        <v>0</v>
      </c>
      <c r="BG133" s="186">
        <f>IF(N133="zákl. přenesená",J133,0)</f>
        <v>0</v>
      </c>
      <c r="BH133" s="186">
        <f>IF(N133="sníž. přenesená",J133,0)</f>
        <v>0</v>
      </c>
      <c r="BI133" s="186">
        <f>IF(N133="nulová",J133,0)</f>
        <v>0</v>
      </c>
      <c r="BJ133" s="18" t="s">
        <v>82</v>
      </c>
      <c r="BK133" s="186">
        <f>ROUND(I133*H133,2)</f>
        <v>0</v>
      </c>
      <c r="BL133" s="18" t="s">
        <v>137</v>
      </c>
      <c r="BM133" s="185" t="s">
        <v>1138</v>
      </c>
    </row>
    <row r="134" spans="1:65" s="2" customFormat="1" ht="63">
      <c r="A134" s="35"/>
      <c r="B134" s="36"/>
      <c r="C134" s="37"/>
      <c r="D134" s="187" t="s">
        <v>138</v>
      </c>
      <c r="E134" s="37"/>
      <c r="F134" s="188" t="s">
        <v>1139</v>
      </c>
      <c r="G134" s="37"/>
      <c r="H134" s="37"/>
      <c r="I134" s="189"/>
      <c r="J134" s="37"/>
      <c r="K134" s="37"/>
      <c r="L134" s="40"/>
      <c r="M134" s="190"/>
      <c r="N134" s="191"/>
      <c r="O134" s="65"/>
      <c r="P134" s="65"/>
      <c r="Q134" s="65"/>
      <c r="R134" s="65"/>
      <c r="S134" s="65"/>
      <c r="T134" s="66"/>
      <c r="U134" s="35"/>
      <c r="V134" s="35"/>
      <c r="W134" s="35"/>
      <c r="X134" s="35"/>
      <c r="Y134" s="35"/>
      <c r="Z134" s="35"/>
      <c r="AA134" s="35"/>
      <c r="AB134" s="35"/>
      <c r="AC134" s="35"/>
      <c r="AD134" s="35"/>
      <c r="AE134" s="35"/>
      <c r="AT134" s="18" t="s">
        <v>138</v>
      </c>
      <c r="AU134" s="18" t="s">
        <v>84</v>
      </c>
    </row>
    <row r="135" spans="1:65" s="14" customFormat="1" ht="10">
      <c r="B135" s="204"/>
      <c r="C135" s="205"/>
      <c r="D135" s="187" t="s">
        <v>142</v>
      </c>
      <c r="E135" s="206" t="s">
        <v>19</v>
      </c>
      <c r="F135" s="207" t="s">
        <v>137</v>
      </c>
      <c r="G135" s="205"/>
      <c r="H135" s="208">
        <v>4</v>
      </c>
      <c r="I135" s="209"/>
      <c r="J135" s="205"/>
      <c r="K135" s="205"/>
      <c r="L135" s="210"/>
      <c r="M135" s="211"/>
      <c r="N135" s="212"/>
      <c r="O135" s="212"/>
      <c r="P135" s="212"/>
      <c r="Q135" s="212"/>
      <c r="R135" s="212"/>
      <c r="S135" s="212"/>
      <c r="T135" s="213"/>
      <c r="AT135" s="214" t="s">
        <v>142</v>
      </c>
      <c r="AU135" s="214" t="s">
        <v>84</v>
      </c>
      <c r="AV135" s="14" t="s">
        <v>84</v>
      </c>
      <c r="AW135" s="14" t="s">
        <v>35</v>
      </c>
      <c r="AX135" s="14" t="s">
        <v>82</v>
      </c>
      <c r="AY135" s="214" t="s">
        <v>130</v>
      </c>
    </row>
    <row r="136" spans="1:65" s="2" customFormat="1" ht="24.15" customHeight="1">
      <c r="A136" s="35"/>
      <c r="B136" s="36"/>
      <c r="C136" s="174" t="s">
        <v>223</v>
      </c>
      <c r="D136" s="174" t="s">
        <v>132</v>
      </c>
      <c r="E136" s="175" t="s">
        <v>1140</v>
      </c>
      <c r="F136" s="176" t="s">
        <v>1141</v>
      </c>
      <c r="G136" s="177" t="s">
        <v>1137</v>
      </c>
      <c r="H136" s="178">
        <v>2</v>
      </c>
      <c r="I136" s="179"/>
      <c r="J136" s="180">
        <f>ROUND(I136*H136,2)</f>
        <v>0</v>
      </c>
      <c r="K136" s="176" t="s">
        <v>1007</v>
      </c>
      <c r="L136" s="40"/>
      <c r="M136" s="181" t="s">
        <v>19</v>
      </c>
      <c r="N136" s="182" t="s">
        <v>45</v>
      </c>
      <c r="O136" s="65"/>
      <c r="P136" s="183">
        <f>O136*H136</f>
        <v>0</v>
      </c>
      <c r="Q136" s="183">
        <v>0</v>
      </c>
      <c r="R136" s="183">
        <f>Q136*H136</f>
        <v>0</v>
      </c>
      <c r="S136" s="183">
        <v>0</v>
      </c>
      <c r="T136" s="184">
        <f>S136*H136</f>
        <v>0</v>
      </c>
      <c r="U136" s="35"/>
      <c r="V136" s="35"/>
      <c r="W136" s="35"/>
      <c r="X136" s="35"/>
      <c r="Y136" s="35"/>
      <c r="Z136" s="35"/>
      <c r="AA136" s="35"/>
      <c r="AB136" s="35"/>
      <c r="AC136" s="35"/>
      <c r="AD136" s="35"/>
      <c r="AE136" s="35"/>
      <c r="AR136" s="185" t="s">
        <v>137</v>
      </c>
      <c r="AT136" s="185" t="s">
        <v>132</v>
      </c>
      <c r="AU136" s="185" t="s">
        <v>84</v>
      </c>
      <c r="AY136" s="18" t="s">
        <v>130</v>
      </c>
      <c r="BE136" s="186">
        <f>IF(N136="základní",J136,0)</f>
        <v>0</v>
      </c>
      <c r="BF136" s="186">
        <f>IF(N136="snížená",J136,0)</f>
        <v>0</v>
      </c>
      <c r="BG136" s="186">
        <f>IF(N136="zákl. přenesená",J136,0)</f>
        <v>0</v>
      </c>
      <c r="BH136" s="186">
        <f>IF(N136="sníž. přenesená",J136,0)</f>
        <v>0</v>
      </c>
      <c r="BI136" s="186">
        <f>IF(N136="nulová",J136,0)</f>
        <v>0</v>
      </c>
      <c r="BJ136" s="18" t="s">
        <v>82</v>
      </c>
      <c r="BK136" s="186">
        <f>ROUND(I136*H136,2)</f>
        <v>0</v>
      </c>
      <c r="BL136" s="18" t="s">
        <v>137</v>
      </c>
      <c r="BM136" s="185" t="s">
        <v>1142</v>
      </c>
    </row>
    <row r="137" spans="1:65" s="2" customFormat="1" ht="54">
      <c r="A137" s="35"/>
      <c r="B137" s="36"/>
      <c r="C137" s="37"/>
      <c r="D137" s="187" t="s">
        <v>138</v>
      </c>
      <c r="E137" s="37"/>
      <c r="F137" s="188" t="s">
        <v>1143</v>
      </c>
      <c r="G137" s="37"/>
      <c r="H137" s="37"/>
      <c r="I137" s="189"/>
      <c r="J137" s="37"/>
      <c r="K137" s="37"/>
      <c r="L137" s="40"/>
      <c r="M137" s="190"/>
      <c r="N137" s="191"/>
      <c r="O137" s="65"/>
      <c r="P137" s="65"/>
      <c r="Q137" s="65"/>
      <c r="R137" s="65"/>
      <c r="S137" s="65"/>
      <c r="T137" s="66"/>
      <c r="U137" s="35"/>
      <c r="V137" s="35"/>
      <c r="W137" s="35"/>
      <c r="X137" s="35"/>
      <c r="Y137" s="35"/>
      <c r="Z137" s="35"/>
      <c r="AA137" s="35"/>
      <c r="AB137" s="35"/>
      <c r="AC137" s="35"/>
      <c r="AD137" s="35"/>
      <c r="AE137" s="35"/>
      <c r="AT137" s="18" t="s">
        <v>138</v>
      </c>
      <c r="AU137" s="18" t="s">
        <v>84</v>
      </c>
    </row>
    <row r="138" spans="1:65" s="14" customFormat="1" ht="10">
      <c r="B138" s="204"/>
      <c r="C138" s="205"/>
      <c r="D138" s="187" t="s">
        <v>142</v>
      </c>
      <c r="E138" s="206" t="s">
        <v>19</v>
      </c>
      <c r="F138" s="207" t="s">
        <v>84</v>
      </c>
      <c r="G138" s="205"/>
      <c r="H138" s="208">
        <v>2</v>
      </c>
      <c r="I138" s="209"/>
      <c r="J138" s="205"/>
      <c r="K138" s="205"/>
      <c r="L138" s="210"/>
      <c r="M138" s="211"/>
      <c r="N138" s="212"/>
      <c r="O138" s="212"/>
      <c r="P138" s="212"/>
      <c r="Q138" s="212"/>
      <c r="R138" s="212"/>
      <c r="S138" s="212"/>
      <c r="T138" s="213"/>
      <c r="AT138" s="214" t="s">
        <v>142</v>
      </c>
      <c r="AU138" s="214" t="s">
        <v>84</v>
      </c>
      <c r="AV138" s="14" t="s">
        <v>84</v>
      </c>
      <c r="AW138" s="14" t="s">
        <v>35</v>
      </c>
      <c r="AX138" s="14" t="s">
        <v>82</v>
      </c>
      <c r="AY138" s="214" t="s">
        <v>130</v>
      </c>
    </row>
    <row r="139" spans="1:65" s="2" customFormat="1" ht="37.75" customHeight="1">
      <c r="A139" s="35"/>
      <c r="B139" s="36"/>
      <c r="C139" s="174" t="s">
        <v>231</v>
      </c>
      <c r="D139" s="174" t="s">
        <v>132</v>
      </c>
      <c r="E139" s="175" t="s">
        <v>1144</v>
      </c>
      <c r="F139" s="176" t="s">
        <v>1145</v>
      </c>
      <c r="G139" s="177" t="s">
        <v>182</v>
      </c>
      <c r="H139" s="178">
        <v>160</v>
      </c>
      <c r="I139" s="179"/>
      <c r="J139" s="180">
        <f>ROUND(I139*H139,2)</f>
        <v>0</v>
      </c>
      <c r="K139" s="176" t="s">
        <v>1007</v>
      </c>
      <c r="L139" s="40"/>
      <c r="M139" s="181" t="s">
        <v>19</v>
      </c>
      <c r="N139" s="182" t="s">
        <v>45</v>
      </c>
      <c r="O139" s="65"/>
      <c r="P139" s="183">
        <f>O139*H139</f>
        <v>0</v>
      </c>
      <c r="Q139" s="183">
        <v>0</v>
      </c>
      <c r="R139" s="183">
        <f>Q139*H139</f>
        <v>0</v>
      </c>
      <c r="S139" s="183">
        <v>0</v>
      </c>
      <c r="T139" s="184">
        <f>S139*H139</f>
        <v>0</v>
      </c>
      <c r="U139" s="35"/>
      <c r="V139" s="35"/>
      <c r="W139" s="35"/>
      <c r="X139" s="35"/>
      <c r="Y139" s="35"/>
      <c r="Z139" s="35"/>
      <c r="AA139" s="35"/>
      <c r="AB139" s="35"/>
      <c r="AC139" s="35"/>
      <c r="AD139" s="35"/>
      <c r="AE139" s="35"/>
      <c r="AR139" s="185" t="s">
        <v>137</v>
      </c>
      <c r="AT139" s="185" t="s">
        <v>132</v>
      </c>
      <c r="AU139" s="185" t="s">
        <v>84</v>
      </c>
      <c r="AY139" s="18" t="s">
        <v>130</v>
      </c>
      <c r="BE139" s="186">
        <f>IF(N139="základní",J139,0)</f>
        <v>0</v>
      </c>
      <c r="BF139" s="186">
        <f>IF(N139="snížená",J139,0)</f>
        <v>0</v>
      </c>
      <c r="BG139" s="186">
        <f>IF(N139="zákl. přenesená",J139,0)</f>
        <v>0</v>
      </c>
      <c r="BH139" s="186">
        <f>IF(N139="sníž. přenesená",J139,0)</f>
        <v>0</v>
      </c>
      <c r="BI139" s="186">
        <f>IF(N139="nulová",J139,0)</f>
        <v>0</v>
      </c>
      <c r="BJ139" s="18" t="s">
        <v>82</v>
      </c>
      <c r="BK139" s="186">
        <f>ROUND(I139*H139,2)</f>
        <v>0</v>
      </c>
      <c r="BL139" s="18" t="s">
        <v>137</v>
      </c>
      <c r="BM139" s="185" t="s">
        <v>1146</v>
      </c>
    </row>
    <row r="140" spans="1:65" s="2" customFormat="1" ht="54">
      <c r="A140" s="35"/>
      <c r="B140" s="36"/>
      <c r="C140" s="37"/>
      <c r="D140" s="187" t="s">
        <v>138</v>
      </c>
      <c r="E140" s="37"/>
      <c r="F140" s="188" t="s">
        <v>1147</v>
      </c>
      <c r="G140" s="37"/>
      <c r="H140" s="37"/>
      <c r="I140" s="189"/>
      <c r="J140" s="37"/>
      <c r="K140" s="37"/>
      <c r="L140" s="40"/>
      <c r="M140" s="190"/>
      <c r="N140" s="191"/>
      <c r="O140" s="65"/>
      <c r="P140" s="65"/>
      <c r="Q140" s="65"/>
      <c r="R140" s="65"/>
      <c r="S140" s="65"/>
      <c r="T140" s="66"/>
      <c r="U140" s="35"/>
      <c r="V140" s="35"/>
      <c r="W140" s="35"/>
      <c r="X140" s="35"/>
      <c r="Y140" s="35"/>
      <c r="Z140" s="35"/>
      <c r="AA140" s="35"/>
      <c r="AB140" s="35"/>
      <c r="AC140" s="35"/>
      <c r="AD140" s="35"/>
      <c r="AE140" s="35"/>
      <c r="AT140" s="18" t="s">
        <v>138</v>
      </c>
      <c r="AU140" s="18" t="s">
        <v>84</v>
      </c>
    </row>
    <row r="141" spans="1:65" s="14" customFormat="1" ht="10">
      <c r="B141" s="204"/>
      <c r="C141" s="205"/>
      <c r="D141" s="187" t="s">
        <v>142</v>
      </c>
      <c r="E141" s="206" t="s">
        <v>19</v>
      </c>
      <c r="F141" s="207" t="s">
        <v>1148</v>
      </c>
      <c r="G141" s="205"/>
      <c r="H141" s="208">
        <v>100</v>
      </c>
      <c r="I141" s="209"/>
      <c r="J141" s="205"/>
      <c r="K141" s="205"/>
      <c r="L141" s="210"/>
      <c r="M141" s="211"/>
      <c r="N141" s="212"/>
      <c r="O141" s="212"/>
      <c r="P141" s="212"/>
      <c r="Q141" s="212"/>
      <c r="R141" s="212"/>
      <c r="S141" s="212"/>
      <c r="T141" s="213"/>
      <c r="AT141" s="214" t="s">
        <v>142</v>
      </c>
      <c r="AU141" s="214" t="s">
        <v>84</v>
      </c>
      <c r="AV141" s="14" t="s">
        <v>84</v>
      </c>
      <c r="AW141" s="14" t="s">
        <v>35</v>
      </c>
      <c r="AX141" s="14" t="s">
        <v>74</v>
      </c>
      <c r="AY141" s="214" t="s">
        <v>130</v>
      </c>
    </row>
    <row r="142" spans="1:65" s="14" customFormat="1" ht="10">
      <c r="B142" s="204"/>
      <c r="C142" s="205"/>
      <c r="D142" s="187" t="s">
        <v>142</v>
      </c>
      <c r="E142" s="206" t="s">
        <v>19</v>
      </c>
      <c r="F142" s="207" t="s">
        <v>1149</v>
      </c>
      <c r="G142" s="205"/>
      <c r="H142" s="208">
        <v>60</v>
      </c>
      <c r="I142" s="209"/>
      <c r="J142" s="205"/>
      <c r="K142" s="205"/>
      <c r="L142" s="210"/>
      <c r="M142" s="211"/>
      <c r="N142" s="212"/>
      <c r="O142" s="212"/>
      <c r="P142" s="212"/>
      <c r="Q142" s="212"/>
      <c r="R142" s="212"/>
      <c r="S142" s="212"/>
      <c r="T142" s="213"/>
      <c r="AT142" s="214" t="s">
        <v>142</v>
      </c>
      <c r="AU142" s="214" t="s">
        <v>84</v>
      </c>
      <c r="AV142" s="14" t="s">
        <v>84</v>
      </c>
      <c r="AW142" s="14" t="s">
        <v>35</v>
      </c>
      <c r="AX142" s="14" t="s">
        <v>74</v>
      </c>
      <c r="AY142" s="214" t="s">
        <v>130</v>
      </c>
    </row>
    <row r="143" spans="1:65" s="15" customFormat="1" ht="10">
      <c r="B143" s="215"/>
      <c r="C143" s="216"/>
      <c r="D143" s="187" t="s">
        <v>142</v>
      </c>
      <c r="E143" s="217" t="s">
        <v>19</v>
      </c>
      <c r="F143" s="218" t="s">
        <v>145</v>
      </c>
      <c r="G143" s="216"/>
      <c r="H143" s="219">
        <v>160</v>
      </c>
      <c r="I143" s="220"/>
      <c r="J143" s="216"/>
      <c r="K143" s="216"/>
      <c r="L143" s="221"/>
      <c r="M143" s="222"/>
      <c r="N143" s="223"/>
      <c r="O143" s="223"/>
      <c r="P143" s="223"/>
      <c r="Q143" s="223"/>
      <c r="R143" s="223"/>
      <c r="S143" s="223"/>
      <c r="T143" s="224"/>
      <c r="AT143" s="225" t="s">
        <v>142</v>
      </c>
      <c r="AU143" s="225" t="s">
        <v>84</v>
      </c>
      <c r="AV143" s="15" t="s">
        <v>137</v>
      </c>
      <c r="AW143" s="15" t="s">
        <v>35</v>
      </c>
      <c r="AX143" s="15" t="s">
        <v>82</v>
      </c>
      <c r="AY143" s="225" t="s">
        <v>130</v>
      </c>
    </row>
    <row r="144" spans="1:65" s="2" customFormat="1" ht="37.75" customHeight="1">
      <c r="A144" s="35"/>
      <c r="B144" s="36"/>
      <c r="C144" s="174" t="s">
        <v>8</v>
      </c>
      <c r="D144" s="174" t="s">
        <v>132</v>
      </c>
      <c r="E144" s="175" t="s">
        <v>1150</v>
      </c>
      <c r="F144" s="176" t="s">
        <v>1151</v>
      </c>
      <c r="G144" s="177" t="s">
        <v>182</v>
      </c>
      <c r="H144" s="178">
        <v>160</v>
      </c>
      <c r="I144" s="179"/>
      <c r="J144" s="180">
        <f>ROUND(I144*H144,2)</f>
        <v>0</v>
      </c>
      <c r="K144" s="176" t="s">
        <v>1007</v>
      </c>
      <c r="L144" s="40"/>
      <c r="M144" s="181" t="s">
        <v>19</v>
      </c>
      <c r="N144" s="182" t="s">
        <v>45</v>
      </c>
      <c r="O144" s="65"/>
      <c r="P144" s="183">
        <f>O144*H144</f>
        <v>0</v>
      </c>
      <c r="Q144" s="183">
        <v>0</v>
      </c>
      <c r="R144" s="183">
        <f>Q144*H144</f>
        <v>0</v>
      </c>
      <c r="S144" s="183">
        <v>0</v>
      </c>
      <c r="T144" s="184">
        <f>S144*H144</f>
        <v>0</v>
      </c>
      <c r="U144" s="35"/>
      <c r="V144" s="35"/>
      <c r="W144" s="35"/>
      <c r="X144" s="35"/>
      <c r="Y144" s="35"/>
      <c r="Z144" s="35"/>
      <c r="AA144" s="35"/>
      <c r="AB144" s="35"/>
      <c r="AC144" s="35"/>
      <c r="AD144" s="35"/>
      <c r="AE144" s="35"/>
      <c r="AR144" s="185" t="s">
        <v>137</v>
      </c>
      <c r="AT144" s="185" t="s">
        <v>132</v>
      </c>
      <c r="AU144" s="185" t="s">
        <v>84</v>
      </c>
      <c r="AY144" s="18" t="s">
        <v>130</v>
      </c>
      <c r="BE144" s="186">
        <f>IF(N144="základní",J144,0)</f>
        <v>0</v>
      </c>
      <c r="BF144" s="186">
        <f>IF(N144="snížená",J144,0)</f>
        <v>0</v>
      </c>
      <c r="BG144" s="186">
        <f>IF(N144="zákl. přenesená",J144,0)</f>
        <v>0</v>
      </c>
      <c r="BH144" s="186">
        <f>IF(N144="sníž. přenesená",J144,0)</f>
        <v>0</v>
      </c>
      <c r="BI144" s="186">
        <f>IF(N144="nulová",J144,0)</f>
        <v>0</v>
      </c>
      <c r="BJ144" s="18" t="s">
        <v>82</v>
      </c>
      <c r="BK144" s="186">
        <f>ROUND(I144*H144,2)</f>
        <v>0</v>
      </c>
      <c r="BL144" s="18" t="s">
        <v>137</v>
      </c>
      <c r="BM144" s="185" t="s">
        <v>1152</v>
      </c>
    </row>
    <row r="145" spans="1:65" s="2" customFormat="1" ht="54">
      <c r="A145" s="35"/>
      <c r="B145" s="36"/>
      <c r="C145" s="37"/>
      <c r="D145" s="187" t="s">
        <v>138</v>
      </c>
      <c r="E145" s="37"/>
      <c r="F145" s="188" t="s">
        <v>1153</v>
      </c>
      <c r="G145" s="37"/>
      <c r="H145" s="37"/>
      <c r="I145" s="189"/>
      <c r="J145" s="37"/>
      <c r="K145" s="37"/>
      <c r="L145" s="40"/>
      <c r="M145" s="190"/>
      <c r="N145" s="191"/>
      <c r="O145" s="65"/>
      <c r="P145" s="65"/>
      <c r="Q145" s="65"/>
      <c r="R145" s="65"/>
      <c r="S145" s="65"/>
      <c r="T145" s="66"/>
      <c r="U145" s="35"/>
      <c r="V145" s="35"/>
      <c r="W145" s="35"/>
      <c r="X145" s="35"/>
      <c r="Y145" s="35"/>
      <c r="Z145" s="35"/>
      <c r="AA145" s="35"/>
      <c r="AB145" s="35"/>
      <c r="AC145" s="35"/>
      <c r="AD145" s="35"/>
      <c r="AE145" s="35"/>
      <c r="AT145" s="18" t="s">
        <v>138</v>
      </c>
      <c r="AU145" s="18" t="s">
        <v>84</v>
      </c>
    </row>
    <row r="146" spans="1:65" s="14" customFormat="1" ht="10">
      <c r="B146" s="204"/>
      <c r="C146" s="205"/>
      <c r="D146" s="187" t="s">
        <v>142</v>
      </c>
      <c r="E146" s="206" t="s">
        <v>19</v>
      </c>
      <c r="F146" s="207" t="s">
        <v>889</v>
      </c>
      <c r="G146" s="205"/>
      <c r="H146" s="208">
        <v>160</v>
      </c>
      <c r="I146" s="209"/>
      <c r="J146" s="205"/>
      <c r="K146" s="205"/>
      <c r="L146" s="210"/>
      <c r="M146" s="211"/>
      <c r="N146" s="212"/>
      <c r="O146" s="212"/>
      <c r="P146" s="212"/>
      <c r="Q146" s="212"/>
      <c r="R146" s="212"/>
      <c r="S146" s="212"/>
      <c r="T146" s="213"/>
      <c r="AT146" s="214" t="s">
        <v>142</v>
      </c>
      <c r="AU146" s="214" t="s">
        <v>84</v>
      </c>
      <c r="AV146" s="14" t="s">
        <v>84</v>
      </c>
      <c r="AW146" s="14" t="s">
        <v>35</v>
      </c>
      <c r="AX146" s="14" t="s">
        <v>82</v>
      </c>
      <c r="AY146" s="214" t="s">
        <v>130</v>
      </c>
    </row>
    <row r="147" spans="1:65" s="12" customFormat="1" ht="25.9" customHeight="1">
      <c r="B147" s="158"/>
      <c r="C147" s="159"/>
      <c r="D147" s="160" t="s">
        <v>73</v>
      </c>
      <c r="E147" s="161" t="s">
        <v>1003</v>
      </c>
      <c r="F147" s="161" t="s">
        <v>1004</v>
      </c>
      <c r="G147" s="159"/>
      <c r="H147" s="159"/>
      <c r="I147" s="162"/>
      <c r="J147" s="163">
        <f>BK147</f>
        <v>0</v>
      </c>
      <c r="K147" s="159"/>
      <c r="L147" s="164"/>
      <c r="M147" s="165"/>
      <c r="N147" s="166"/>
      <c r="O147" s="166"/>
      <c r="P147" s="167">
        <f>SUM(P148:P189)</f>
        <v>0</v>
      </c>
      <c r="Q147" s="166"/>
      <c r="R147" s="167">
        <f>SUM(R148:R189)</f>
        <v>52.365000000000002</v>
      </c>
      <c r="S147" s="166"/>
      <c r="T147" s="168">
        <f>SUM(T148:T189)</f>
        <v>0</v>
      </c>
      <c r="AR147" s="169" t="s">
        <v>137</v>
      </c>
      <c r="AT147" s="170" t="s">
        <v>73</v>
      </c>
      <c r="AU147" s="170" t="s">
        <v>74</v>
      </c>
      <c r="AY147" s="169" t="s">
        <v>130</v>
      </c>
      <c r="BK147" s="171">
        <f>SUM(BK148:BK189)</f>
        <v>0</v>
      </c>
    </row>
    <row r="148" spans="1:65" s="2" customFormat="1" ht="55.5" customHeight="1">
      <c r="A148" s="35"/>
      <c r="B148" s="36"/>
      <c r="C148" s="174" t="s">
        <v>240</v>
      </c>
      <c r="D148" s="174" t="s">
        <v>132</v>
      </c>
      <c r="E148" s="175" t="s">
        <v>1154</v>
      </c>
      <c r="F148" s="176" t="s">
        <v>1155</v>
      </c>
      <c r="G148" s="177" t="s">
        <v>285</v>
      </c>
      <c r="H148" s="178">
        <v>44.16</v>
      </c>
      <c r="I148" s="179"/>
      <c r="J148" s="180">
        <f>ROUND(I148*H148,2)</f>
        <v>0</v>
      </c>
      <c r="K148" s="176" t="s">
        <v>1007</v>
      </c>
      <c r="L148" s="40"/>
      <c r="M148" s="181" t="s">
        <v>19</v>
      </c>
      <c r="N148" s="182" t="s">
        <v>45</v>
      </c>
      <c r="O148" s="65"/>
      <c r="P148" s="183">
        <f>O148*H148</f>
        <v>0</v>
      </c>
      <c r="Q148" s="183">
        <v>0</v>
      </c>
      <c r="R148" s="183">
        <f>Q148*H148</f>
        <v>0</v>
      </c>
      <c r="S148" s="183">
        <v>0</v>
      </c>
      <c r="T148" s="184">
        <f>S148*H148</f>
        <v>0</v>
      </c>
      <c r="U148" s="35"/>
      <c r="V148" s="35"/>
      <c r="W148" s="35"/>
      <c r="X148" s="35"/>
      <c r="Y148" s="35"/>
      <c r="Z148" s="35"/>
      <c r="AA148" s="35"/>
      <c r="AB148" s="35"/>
      <c r="AC148" s="35"/>
      <c r="AD148" s="35"/>
      <c r="AE148" s="35"/>
      <c r="AR148" s="185" t="s">
        <v>1156</v>
      </c>
      <c r="AT148" s="185" t="s">
        <v>132</v>
      </c>
      <c r="AU148" s="185" t="s">
        <v>82</v>
      </c>
      <c r="AY148" s="18" t="s">
        <v>130</v>
      </c>
      <c r="BE148" s="186">
        <f>IF(N148="základní",J148,0)</f>
        <v>0</v>
      </c>
      <c r="BF148" s="186">
        <f>IF(N148="snížená",J148,0)</f>
        <v>0</v>
      </c>
      <c r="BG148" s="186">
        <f>IF(N148="zákl. přenesená",J148,0)</f>
        <v>0</v>
      </c>
      <c r="BH148" s="186">
        <f>IF(N148="sníž. přenesená",J148,0)</f>
        <v>0</v>
      </c>
      <c r="BI148" s="186">
        <f>IF(N148="nulová",J148,0)</f>
        <v>0</v>
      </c>
      <c r="BJ148" s="18" t="s">
        <v>82</v>
      </c>
      <c r="BK148" s="186">
        <f>ROUND(I148*H148,2)</f>
        <v>0</v>
      </c>
      <c r="BL148" s="18" t="s">
        <v>1156</v>
      </c>
      <c r="BM148" s="185" t="s">
        <v>1157</v>
      </c>
    </row>
    <row r="149" spans="1:65" s="2" customFormat="1" ht="72">
      <c r="A149" s="35"/>
      <c r="B149" s="36"/>
      <c r="C149" s="37"/>
      <c r="D149" s="187" t="s">
        <v>138</v>
      </c>
      <c r="E149" s="37"/>
      <c r="F149" s="188" t="s">
        <v>1158</v>
      </c>
      <c r="G149" s="37"/>
      <c r="H149" s="37"/>
      <c r="I149" s="189"/>
      <c r="J149" s="37"/>
      <c r="K149" s="37"/>
      <c r="L149" s="40"/>
      <c r="M149" s="190"/>
      <c r="N149" s="191"/>
      <c r="O149" s="65"/>
      <c r="P149" s="65"/>
      <c r="Q149" s="65"/>
      <c r="R149" s="65"/>
      <c r="S149" s="65"/>
      <c r="T149" s="66"/>
      <c r="U149" s="35"/>
      <c r="V149" s="35"/>
      <c r="W149" s="35"/>
      <c r="X149" s="35"/>
      <c r="Y149" s="35"/>
      <c r="Z149" s="35"/>
      <c r="AA149" s="35"/>
      <c r="AB149" s="35"/>
      <c r="AC149" s="35"/>
      <c r="AD149" s="35"/>
      <c r="AE149" s="35"/>
      <c r="AT149" s="18" t="s">
        <v>138</v>
      </c>
      <c r="AU149" s="18" t="s">
        <v>82</v>
      </c>
    </row>
    <row r="150" spans="1:65" s="13" customFormat="1" ht="20">
      <c r="B150" s="194"/>
      <c r="C150" s="195"/>
      <c r="D150" s="187" t="s">
        <v>142</v>
      </c>
      <c r="E150" s="196" t="s">
        <v>19</v>
      </c>
      <c r="F150" s="197" t="s">
        <v>1159</v>
      </c>
      <c r="G150" s="195"/>
      <c r="H150" s="196" t="s">
        <v>19</v>
      </c>
      <c r="I150" s="198"/>
      <c r="J150" s="195"/>
      <c r="K150" s="195"/>
      <c r="L150" s="199"/>
      <c r="M150" s="200"/>
      <c r="N150" s="201"/>
      <c r="O150" s="201"/>
      <c r="P150" s="201"/>
      <c r="Q150" s="201"/>
      <c r="R150" s="201"/>
      <c r="S150" s="201"/>
      <c r="T150" s="202"/>
      <c r="AT150" s="203" t="s">
        <v>142</v>
      </c>
      <c r="AU150" s="203" t="s">
        <v>82</v>
      </c>
      <c r="AV150" s="13" t="s">
        <v>82</v>
      </c>
      <c r="AW150" s="13" t="s">
        <v>35</v>
      </c>
      <c r="AX150" s="13" t="s">
        <v>74</v>
      </c>
      <c r="AY150" s="203" t="s">
        <v>130</v>
      </c>
    </row>
    <row r="151" spans="1:65" s="14" customFormat="1" ht="10">
      <c r="B151" s="204"/>
      <c r="C151" s="205"/>
      <c r="D151" s="187" t="s">
        <v>142</v>
      </c>
      <c r="E151" s="206" t="s">
        <v>19</v>
      </c>
      <c r="F151" s="207" t="s">
        <v>1160</v>
      </c>
      <c r="G151" s="205"/>
      <c r="H151" s="208">
        <v>44.16</v>
      </c>
      <c r="I151" s="209"/>
      <c r="J151" s="205"/>
      <c r="K151" s="205"/>
      <c r="L151" s="210"/>
      <c r="M151" s="211"/>
      <c r="N151" s="212"/>
      <c r="O151" s="212"/>
      <c r="P151" s="212"/>
      <c r="Q151" s="212"/>
      <c r="R151" s="212"/>
      <c r="S151" s="212"/>
      <c r="T151" s="213"/>
      <c r="AT151" s="214" t="s">
        <v>142</v>
      </c>
      <c r="AU151" s="214" t="s">
        <v>82</v>
      </c>
      <c r="AV151" s="14" t="s">
        <v>84</v>
      </c>
      <c r="AW151" s="14" t="s">
        <v>35</v>
      </c>
      <c r="AX151" s="14" t="s">
        <v>74</v>
      </c>
      <c r="AY151" s="214" t="s">
        <v>130</v>
      </c>
    </row>
    <row r="152" spans="1:65" s="15" customFormat="1" ht="10">
      <c r="B152" s="215"/>
      <c r="C152" s="216"/>
      <c r="D152" s="187" t="s">
        <v>142</v>
      </c>
      <c r="E152" s="217" t="s">
        <v>19</v>
      </c>
      <c r="F152" s="218" t="s">
        <v>145</v>
      </c>
      <c r="G152" s="216"/>
      <c r="H152" s="219">
        <v>44.16</v>
      </c>
      <c r="I152" s="220"/>
      <c r="J152" s="216"/>
      <c r="K152" s="216"/>
      <c r="L152" s="221"/>
      <c r="M152" s="222"/>
      <c r="N152" s="223"/>
      <c r="O152" s="223"/>
      <c r="P152" s="223"/>
      <c r="Q152" s="223"/>
      <c r="R152" s="223"/>
      <c r="S152" s="223"/>
      <c r="T152" s="224"/>
      <c r="AT152" s="225" t="s">
        <v>142</v>
      </c>
      <c r="AU152" s="225" t="s">
        <v>82</v>
      </c>
      <c r="AV152" s="15" t="s">
        <v>137</v>
      </c>
      <c r="AW152" s="15" t="s">
        <v>35</v>
      </c>
      <c r="AX152" s="15" t="s">
        <v>82</v>
      </c>
      <c r="AY152" s="225" t="s">
        <v>130</v>
      </c>
    </row>
    <row r="153" spans="1:65" s="2" customFormat="1" ht="66.75" customHeight="1">
      <c r="A153" s="35"/>
      <c r="B153" s="36"/>
      <c r="C153" s="174" t="s">
        <v>252</v>
      </c>
      <c r="D153" s="174" t="s">
        <v>132</v>
      </c>
      <c r="E153" s="175" t="s">
        <v>1161</v>
      </c>
      <c r="F153" s="176" t="s">
        <v>1162</v>
      </c>
      <c r="G153" s="177" t="s">
        <v>285</v>
      </c>
      <c r="H153" s="178">
        <v>9</v>
      </c>
      <c r="I153" s="179"/>
      <c r="J153" s="180">
        <f>ROUND(I153*H153,2)</f>
        <v>0</v>
      </c>
      <c r="K153" s="176" t="s">
        <v>1007</v>
      </c>
      <c r="L153" s="40"/>
      <c r="M153" s="181" t="s">
        <v>19</v>
      </c>
      <c r="N153" s="182" t="s">
        <v>45</v>
      </c>
      <c r="O153" s="65"/>
      <c r="P153" s="183">
        <f>O153*H153</f>
        <v>0</v>
      </c>
      <c r="Q153" s="183">
        <v>0</v>
      </c>
      <c r="R153" s="183">
        <f>Q153*H153</f>
        <v>0</v>
      </c>
      <c r="S153" s="183">
        <v>0</v>
      </c>
      <c r="T153" s="184">
        <f>S153*H153</f>
        <v>0</v>
      </c>
      <c r="U153" s="35"/>
      <c r="V153" s="35"/>
      <c r="W153" s="35"/>
      <c r="X153" s="35"/>
      <c r="Y153" s="35"/>
      <c r="Z153" s="35"/>
      <c r="AA153" s="35"/>
      <c r="AB153" s="35"/>
      <c r="AC153" s="35"/>
      <c r="AD153" s="35"/>
      <c r="AE153" s="35"/>
      <c r="AR153" s="185" t="s">
        <v>1156</v>
      </c>
      <c r="AT153" s="185" t="s">
        <v>132</v>
      </c>
      <c r="AU153" s="185" t="s">
        <v>82</v>
      </c>
      <c r="AY153" s="18" t="s">
        <v>130</v>
      </c>
      <c r="BE153" s="186">
        <f>IF(N153="základní",J153,0)</f>
        <v>0</v>
      </c>
      <c r="BF153" s="186">
        <f>IF(N153="snížená",J153,0)</f>
        <v>0</v>
      </c>
      <c r="BG153" s="186">
        <f>IF(N153="zákl. přenesená",J153,0)</f>
        <v>0</v>
      </c>
      <c r="BH153" s="186">
        <f>IF(N153="sníž. přenesená",J153,0)</f>
        <v>0</v>
      </c>
      <c r="BI153" s="186">
        <f>IF(N153="nulová",J153,0)</f>
        <v>0</v>
      </c>
      <c r="BJ153" s="18" t="s">
        <v>82</v>
      </c>
      <c r="BK153" s="186">
        <f>ROUND(I153*H153,2)</f>
        <v>0</v>
      </c>
      <c r="BL153" s="18" t="s">
        <v>1156</v>
      </c>
      <c r="BM153" s="185" t="s">
        <v>1163</v>
      </c>
    </row>
    <row r="154" spans="1:65" s="2" customFormat="1" ht="72">
      <c r="A154" s="35"/>
      <c r="B154" s="36"/>
      <c r="C154" s="37"/>
      <c r="D154" s="187" t="s">
        <v>138</v>
      </c>
      <c r="E154" s="37"/>
      <c r="F154" s="188" t="s">
        <v>1164</v>
      </c>
      <c r="G154" s="37"/>
      <c r="H154" s="37"/>
      <c r="I154" s="189"/>
      <c r="J154" s="37"/>
      <c r="K154" s="37"/>
      <c r="L154" s="40"/>
      <c r="M154" s="190"/>
      <c r="N154" s="191"/>
      <c r="O154" s="65"/>
      <c r="P154" s="65"/>
      <c r="Q154" s="65"/>
      <c r="R154" s="65"/>
      <c r="S154" s="65"/>
      <c r="T154" s="66"/>
      <c r="U154" s="35"/>
      <c r="V154" s="35"/>
      <c r="W154" s="35"/>
      <c r="X154" s="35"/>
      <c r="Y154" s="35"/>
      <c r="Z154" s="35"/>
      <c r="AA154" s="35"/>
      <c r="AB154" s="35"/>
      <c r="AC154" s="35"/>
      <c r="AD154" s="35"/>
      <c r="AE154" s="35"/>
      <c r="AT154" s="18" t="s">
        <v>138</v>
      </c>
      <c r="AU154" s="18" t="s">
        <v>82</v>
      </c>
    </row>
    <row r="155" spans="1:65" s="13" customFormat="1" ht="10">
      <c r="B155" s="194"/>
      <c r="C155" s="195"/>
      <c r="D155" s="187" t="s">
        <v>142</v>
      </c>
      <c r="E155" s="196" t="s">
        <v>19</v>
      </c>
      <c r="F155" s="197" t="s">
        <v>1165</v>
      </c>
      <c r="G155" s="195"/>
      <c r="H155" s="196" t="s">
        <v>19</v>
      </c>
      <c r="I155" s="198"/>
      <c r="J155" s="195"/>
      <c r="K155" s="195"/>
      <c r="L155" s="199"/>
      <c r="M155" s="200"/>
      <c r="N155" s="201"/>
      <c r="O155" s="201"/>
      <c r="P155" s="201"/>
      <c r="Q155" s="201"/>
      <c r="R155" s="201"/>
      <c r="S155" s="201"/>
      <c r="T155" s="202"/>
      <c r="AT155" s="203" t="s">
        <v>142</v>
      </c>
      <c r="AU155" s="203" t="s">
        <v>82</v>
      </c>
      <c r="AV155" s="13" t="s">
        <v>82</v>
      </c>
      <c r="AW155" s="13" t="s">
        <v>35</v>
      </c>
      <c r="AX155" s="13" t="s">
        <v>74</v>
      </c>
      <c r="AY155" s="203" t="s">
        <v>130</v>
      </c>
    </row>
    <row r="156" spans="1:65" s="14" customFormat="1" ht="10">
      <c r="B156" s="204"/>
      <c r="C156" s="205"/>
      <c r="D156" s="187" t="s">
        <v>142</v>
      </c>
      <c r="E156" s="206" t="s">
        <v>19</v>
      </c>
      <c r="F156" s="207" t="s">
        <v>1166</v>
      </c>
      <c r="G156" s="205"/>
      <c r="H156" s="208">
        <v>9</v>
      </c>
      <c r="I156" s="209"/>
      <c r="J156" s="205"/>
      <c r="K156" s="205"/>
      <c r="L156" s="210"/>
      <c r="M156" s="211"/>
      <c r="N156" s="212"/>
      <c r="O156" s="212"/>
      <c r="P156" s="212"/>
      <c r="Q156" s="212"/>
      <c r="R156" s="212"/>
      <c r="S156" s="212"/>
      <c r="T156" s="213"/>
      <c r="AT156" s="214" t="s">
        <v>142</v>
      </c>
      <c r="AU156" s="214" t="s">
        <v>82</v>
      </c>
      <c r="AV156" s="14" t="s">
        <v>84</v>
      </c>
      <c r="AW156" s="14" t="s">
        <v>35</v>
      </c>
      <c r="AX156" s="14" t="s">
        <v>74</v>
      </c>
      <c r="AY156" s="214" t="s">
        <v>130</v>
      </c>
    </row>
    <row r="157" spans="1:65" s="15" customFormat="1" ht="10">
      <c r="B157" s="215"/>
      <c r="C157" s="216"/>
      <c r="D157" s="187" t="s">
        <v>142</v>
      </c>
      <c r="E157" s="217" t="s">
        <v>19</v>
      </c>
      <c r="F157" s="218" t="s">
        <v>145</v>
      </c>
      <c r="G157" s="216"/>
      <c r="H157" s="219">
        <v>9</v>
      </c>
      <c r="I157" s="220"/>
      <c r="J157" s="216"/>
      <c r="K157" s="216"/>
      <c r="L157" s="221"/>
      <c r="M157" s="222"/>
      <c r="N157" s="223"/>
      <c r="O157" s="223"/>
      <c r="P157" s="223"/>
      <c r="Q157" s="223"/>
      <c r="R157" s="223"/>
      <c r="S157" s="223"/>
      <c r="T157" s="224"/>
      <c r="AT157" s="225" t="s">
        <v>142</v>
      </c>
      <c r="AU157" s="225" t="s">
        <v>82</v>
      </c>
      <c r="AV157" s="15" t="s">
        <v>137</v>
      </c>
      <c r="AW157" s="15" t="s">
        <v>35</v>
      </c>
      <c r="AX157" s="15" t="s">
        <v>82</v>
      </c>
      <c r="AY157" s="225" t="s">
        <v>130</v>
      </c>
    </row>
    <row r="158" spans="1:65" s="2" customFormat="1" ht="49" customHeight="1">
      <c r="A158" s="35"/>
      <c r="B158" s="36"/>
      <c r="C158" s="174" t="s">
        <v>247</v>
      </c>
      <c r="D158" s="174" t="s">
        <v>132</v>
      </c>
      <c r="E158" s="175" t="s">
        <v>1167</v>
      </c>
      <c r="F158" s="176" t="s">
        <v>1168</v>
      </c>
      <c r="G158" s="177" t="s">
        <v>285</v>
      </c>
      <c r="H158" s="178">
        <v>54.865000000000002</v>
      </c>
      <c r="I158" s="179"/>
      <c r="J158" s="180">
        <f>ROUND(I158*H158,2)</f>
        <v>0</v>
      </c>
      <c r="K158" s="176" t="s">
        <v>1007</v>
      </c>
      <c r="L158" s="40"/>
      <c r="M158" s="181" t="s">
        <v>19</v>
      </c>
      <c r="N158" s="182" t="s">
        <v>45</v>
      </c>
      <c r="O158" s="65"/>
      <c r="P158" s="183">
        <f>O158*H158</f>
        <v>0</v>
      </c>
      <c r="Q158" s="183">
        <v>0</v>
      </c>
      <c r="R158" s="183">
        <f>Q158*H158</f>
        <v>0</v>
      </c>
      <c r="S158" s="183">
        <v>0</v>
      </c>
      <c r="T158" s="184">
        <f>S158*H158</f>
        <v>0</v>
      </c>
      <c r="U158" s="35"/>
      <c r="V158" s="35"/>
      <c r="W158" s="35"/>
      <c r="X158" s="35"/>
      <c r="Y158" s="35"/>
      <c r="Z158" s="35"/>
      <c r="AA158" s="35"/>
      <c r="AB158" s="35"/>
      <c r="AC158" s="35"/>
      <c r="AD158" s="35"/>
      <c r="AE158" s="35"/>
      <c r="AR158" s="185" t="s">
        <v>1156</v>
      </c>
      <c r="AT158" s="185" t="s">
        <v>132</v>
      </c>
      <c r="AU158" s="185" t="s">
        <v>82</v>
      </c>
      <c r="AY158" s="18" t="s">
        <v>130</v>
      </c>
      <c r="BE158" s="186">
        <f>IF(N158="základní",J158,0)</f>
        <v>0</v>
      </c>
      <c r="BF158" s="186">
        <f>IF(N158="snížená",J158,0)</f>
        <v>0</v>
      </c>
      <c r="BG158" s="186">
        <f>IF(N158="zákl. přenesená",J158,0)</f>
        <v>0</v>
      </c>
      <c r="BH158" s="186">
        <f>IF(N158="sníž. přenesená",J158,0)</f>
        <v>0</v>
      </c>
      <c r="BI158" s="186">
        <f>IF(N158="nulová",J158,0)</f>
        <v>0</v>
      </c>
      <c r="BJ158" s="18" t="s">
        <v>82</v>
      </c>
      <c r="BK158" s="186">
        <f>ROUND(I158*H158,2)</f>
        <v>0</v>
      </c>
      <c r="BL158" s="18" t="s">
        <v>1156</v>
      </c>
      <c r="BM158" s="185" t="s">
        <v>1169</v>
      </c>
    </row>
    <row r="159" spans="1:65" s="2" customFormat="1" ht="90">
      <c r="A159" s="35"/>
      <c r="B159" s="36"/>
      <c r="C159" s="37"/>
      <c r="D159" s="187" t="s">
        <v>138</v>
      </c>
      <c r="E159" s="37"/>
      <c r="F159" s="188" t="s">
        <v>1170</v>
      </c>
      <c r="G159" s="37"/>
      <c r="H159" s="37"/>
      <c r="I159" s="189"/>
      <c r="J159" s="37"/>
      <c r="K159" s="37"/>
      <c r="L159" s="40"/>
      <c r="M159" s="190"/>
      <c r="N159" s="191"/>
      <c r="O159" s="65"/>
      <c r="P159" s="65"/>
      <c r="Q159" s="65"/>
      <c r="R159" s="65"/>
      <c r="S159" s="65"/>
      <c r="T159" s="66"/>
      <c r="U159" s="35"/>
      <c r="V159" s="35"/>
      <c r="W159" s="35"/>
      <c r="X159" s="35"/>
      <c r="Y159" s="35"/>
      <c r="Z159" s="35"/>
      <c r="AA159" s="35"/>
      <c r="AB159" s="35"/>
      <c r="AC159" s="35"/>
      <c r="AD159" s="35"/>
      <c r="AE159" s="35"/>
      <c r="AT159" s="18" t="s">
        <v>138</v>
      </c>
      <c r="AU159" s="18" t="s">
        <v>82</v>
      </c>
    </row>
    <row r="160" spans="1:65" s="2" customFormat="1" ht="27">
      <c r="A160" s="35"/>
      <c r="B160" s="36"/>
      <c r="C160" s="37"/>
      <c r="D160" s="187" t="s">
        <v>512</v>
      </c>
      <c r="E160" s="37"/>
      <c r="F160" s="236" t="s">
        <v>1171</v>
      </c>
      <c r="G160" s="37"/>
      <c r="H160" s="37"/>
      <c r="I160" s="189"/>
      <c r="J160" s="37"/>
      <c r="K160" s="37"/>
      <c r="L160" s="40"/>
      <c r="M160" s="190"/>
      <c r="N160" s="191"/>
      <c r="O160" s="65"/>
      <c r="P160" s="65"/>
      <c r="Q160" s="65"/>
      <c r="R160" s="65"/>
      <c r="S160" s="65"/>
      <c r="T160" s="66"/>
      <c r="U160" s="35"/>
      <c r="V160" s="35"/>
      <c r="W160" s="35"/>
      <c r="X160" s="35"/>
      <c r="Y160" s="35"/>
      <c r="Z160" s="35"/>
      <c r="AA160" s="35"/>
      <c r="AB160" s="35"/>
      <c r="AC160" s="35"/>
      <c r="AD160" s="35"/>
      <c r="AE160" s="35"/>
      <c r="AT160" s="18" t="s">
        <v>512</v>
      </c>
      <c r="AU160" s="18" t="s">
        <v>82</v>
      </c>
    </row>
    <row r="161" spans="1:65" s="13" customFormat="1" ht="10">
      <c r="B161" s="194"/>
      <c r="C161" s="195"/>
      <c r="D161" s="187" t="s">
        <v>142</v>
      </c>
      <c r="E161" s="196" t="s">
        <v>19</v>
      </c>
      <c r="F161" s="197" t="s">
        <v>1172</v>
      </c>
      <c r="G161" s="195"/>
      <c r="H161" s="196" t="s">
        <v>19</v>
      </c>
      <c r="I161" s="198"/>
      <c r="J161" s="195"/>
      <c r="K161" s="195"/>
      <c r="L161" s="199"/>
      <c r="M161" s="200"/>
      <c r="N161" s="201"/>
      <c r="O161" s="201"/>
      <c r="P161" s="201"/>
      <c r="Q161" s="201"/>
      <c r="R161" s="201"/>
      <c r="S161" s="201"/>
      <c r="T161" s="202"/>
      <c r="AT161" s="203" t="s">
        <v>142</v>
      </c>
      <c r="AU161" s="203" t="s">
        <v>82</v>
      </c>
      <c r="AV161" s="13" t="s">
        <v>82</v>
      </c>
      <c r="AW161" s="13" t="s">
        <v>35</v>
      </c>
      <c r="AX161" s="13" t="s">
        <v>74</v>
      </c>
      <c r="AY161" s="203" t="s">
        <v>130</v>
      </c>
    </row>
    <row r="162" spans="1:65" s="14" customFormat="1" ht="10">
      <c r="B162" s="204"/>
      <c r="C162" s="205"/>
      <c r="D162" s="187" t="s">
        <v>142</v>
      </c>
      <c r="E162" s="206" t="s">
        <v>19</v>
      </c>
      <c r="F162" s="207" t="s">
        <v>1173</v>
      </c>
      <c r="G162" s="205"/>
      <c r="H162" s="208">
        <v>52.365000000000002</v>
      </c>
      <c r="I162" s="209"/>
      <c r="J162" s="205"/>
      <c r="K162" s="205"/>
      <c r="L162" s="210"/>
      <c r="M162" s="211"/>
      <c r="N162" s="212"/>
      <c r="O162" s="212"/>
      <c r="P162" s="212"/>
      <c r="Q162" s="212"/>
      <c r="R162" s="212"/>
      <c r="S162" s="212"/>
      <c r="T162" s="213"/>
      <c r="AT162" s="214" t="s">
        <v>142</v>
      </c>
      <c r="AU162" s="214" t="s">
        <v>82</v>
      </c>
      <c r="AV162" s="14" t="s">
        <v>84</v>
      </c>
      <c r="AW162" s="14" t="s">
        <v>35</v>
      </c>
      <c r="AX162" s="14" t="s">
        <v>74</v>
      </c>
      <c r="AY162" s="214" t="s">
        <v>130</v>
      </c>
    </row>
    <row r="163" spans="1:65" s="13" customFormat="1" ht="10">
      <c r="B163" s="194"/>
      <c r="C163" s="195"/>
      <c r="D163" s="187" t="s">
        <v>142</v>
      </c>
      <c r="E163" s="196" t="s">
        <v>19</v>
      </c>
      <c r="F163" s="197" t="s">
        <v>1174</v>
      </c>
      <c r="G163" s="195"/>
      <c r="H163" s="196" t="s">
        <v>19</v>
      </c>
      <c r="I163" s="198"/>
      <c r="J163" s="195"/>
      <c r="K163" s="195"/>
      <c r="L163" s="199"/>
      <c r="M163" s="200"/>
      <c r="N163" s="201"/>
      <c r="O163" s="201"/>
      <c r="P163" s="201"/>
      <c r="Q163" s="201"/>
      <c r="R163" s="201"/>
      <c r="S163" s="201"/>
      <c r="T163" s="202"/>
      <c r="AT163" s="203" t="s">
        <v>142</v>
      </c>
      <c r="AU163" s="203" t="s">
        <v>82</v>
      </c>
      <c r="AV163" s="13" t="s">
        <v>82</v>
      </c>
      <c r="AW163" s="13" t="s">
        <v>35</v>
      </c>
      <c r="AX163" s="13" t="s">
        <v>74</v>
      </c>
      <c r="AY163" s="203" t="s">
        <v>130</v>
      </c>
    </row>
    <row r="164" spans="1:65" s="14" customFormat="1" ht="10">
      <c r="B164" s="204"/>
      <c r="C164" s="205"/>
      <c r="D164" s="187" t="s">
        <v>142</v>
      </c>
      <c r="E164" s="206" t="s">
        <v>19</v>
      </c>
      <c r="F164" s="207" t="s">
        <v>1175</v>
      </c>
      <c r="G164" s="205"/>
      <c r="H164" s="208">
        <v>2.5</v>
      </c>
      <c r="I164" s="209"/>
      <c r="J164" s="205"/>
      <c r="K164" s="205"/>
      <c r="L164" s="210"/>
      <c r="M164" s="211"/>
      <c r="N164" s="212"/>
      <c r="O164" s="212"/>
      <c r="P164" s="212"/>
      <c r="Q164" s="212"/>
      <c r="R164" s="212"/>
      <c r="S164" s="212"/>
      <c r="T164" s="213"/>
      <c r="AT164" s="214" t="s">
        <v>142</v>
      </c>
      <c r="AU164" s="214" t="s">
        <v>82</v>
      </c>
      <c r="AV164" s="14" t="s">
        <v>84</v>
      </c>
      <c r="AW164" s="14" t="s">
        <v>35</v>
      </c>
      <c r="AX164" s="14" t="s">
        <v>74</v>
      </c>
      <c r="AY164" s="214" t="s">
        <v>130</v>
      </c>
    </row>
    <row r="165" spans="1:65" s="15" customFormat="1" ht="10">
      <c r="B165" s="215"/>
      <c r="C165" s="216"/>
      <c r="D165" s="187" t="s">
        <v>142</v>
      </c>
      <c r="E165" s="217" t="s">
        <v>19</v>
      </c>
      <c r="F165" s="218" t="s">
        <v>145</v>
      </c>
      <c r="G165" s="216"/>
      <c r="H165" s="219">
        <v>54.865000000000002</v>
      </c>
      <c r="I165" s="220"/>
      <c r="J165" s="216"/>
      <c r="K165" s="216"/>
      <c r="L165" s="221"/>
      <c r="M165" s="222"/>
      <c r="N165" s="223"/>
      <c r="O165" s="223"/>
      <c r="P165" s="223"/>
      <c r="Q165" s="223"/>
      <c r="R165" s="223"/>
      <c r="S165" s="223"/>
      <c r="T165" s="224"/>
      <c r="AT165" s="225" t="s">
        <v>142</v>
      </c>
      <c r="AU165" s="225" t="s">
        <v>82</v>
      </c>
      <c r="AV165" s="15" t="s">
        <v>137</v>
      </c>
      <c r="AW165" s="15" t="s">
        <v>35</v>
      </c>
      <c r="AX165" s="15" t="s">
        <v>82</v>
      </c>
      <c r="AY165" s="225" t="s">
        <v>130</v>
      </c>
    </row>
    <row r="166" spans="1:65" s="2" customFormat="1" ht="21.75" customHeight="1">
      <c r="A166" s="35"/>
      <c r="B166" s="36"/>
      <c r="C166" s="226" t="s">
        <v>269</v>
      </c>
      <c r="D166" s="226" t="s">
        <v>188</v>
      </c>
      <c r="E166" s="227" t="s">
        <v>1176</v>
      </c>
      <c r="F166" s="228" t="s">
        <v>1177</v>
      </c>
      <c r="G166" s="229" t="s">
        <v>285</v>
      </c>
      <c r="H166" s="230">
        <v>52.365000000000002</v>
      </c>
      <c r="I166" s="231"/>
      <c r="J166" s="232">
        <f>ROUND(I166*H166,2)</f>
        <v>0</v>
      </c>
      <c r="K166" s="228" t="s">
        <v>1007</v>
      </c>
      <c r="L166" s="233"/>
      <c r="M166" s="234" t="s">
        <v>19</v>
      </c>
      <c r="N166" s="235" t="s">
        <v>45</v>
      </c>
      <c r="O166" s="65"/>
      <c r="P166" s="183">
        <f>O166*H166</f>
        <v>0</v>
      </c>
      <c r="Q166" s="183">
        <v>1</v>
      </c>
      <c r="R166" s="183">
        <f>Q166*H166</f>
        <v>52.365000000000002</v>
      </c>
      <c r="S166" s="183">
        <v>0</v>
      </c>
      <c r="T166" s="184">
        <f>S166*H166</f>
        <v>0</v>
      </c>
      <c r="U166" s="35"/>
      <c r="V166" s="35"/>
      <c r="W166" s="35"/>
      <c r="X166" s="35"/>
      <c r="Y166" s="35"/>
      <c r="Z166" s="35"/>
      <c r="AA166" s="35"/>
      <c r="AB166" s="35"/>
      <c r="AC166" s="35"/>
      <c r="AD166" s="35"/>
      <c r="AE166" s="35"/>
      <c r="AR166" s="185" t="s">
        <v>1156</v>
      </c>
      <c r="AT166" s="185" t="s">
        <v>188</v>
      </c>
      <c r="AU166" s="185" t="s">
        <v>82</v>
      </c>
      <c r="AY166" s="18" t="s">
        <v>130</v>
      </c>
      <c r="BE166" s="186">
        <f>IF(N166="základní",J166,0)</f>
        <v>0</v>
      </c>
      <c r="BF166" s="186">
        <f>IF(N166="snížená",J166,0)</f>
        <v>0</v>
      </c>
      <c r="BG166" s="186">
        <f>IF(N166="zákl. přenesená",J166,0)</f>
        <v>0</v>
      </c>
      <c r="BH166" s="186">
        <f>IF(N166="sníž. přenesená",J166,0)</f>
        <v>0</v>
      </c>
      <c r="BI166" s="186">
        <f>IF(N166="nulová",J166,0)</f>
        <v>0</v>
      </c>
      <c r="BJ166" s="18" t="s">
        <v>82</v>
      </c>
      <c r="BK166" s="186">
        <f>ROUND(I166*H166,2)</f>
        <v>0</v>
      </c>
      <c r="BL166" s="18" t="s">
        <v>1156</v>
      </c>
      <c r="BM166" s="185" t="s">
        <v>1178</v>
      </c>
    </row>
    <row r="167" spans="1:65" s="2" customFormat="1" ht="10">
      <c r="A167" s="35"/>
      <c r="B167" s="36"/>
      <c r="C167" s="37"/>
      <c r="D167" s="187" t="s">
        <v>138</v>
      </c>
      <c r="E167" s="37"/>
      <c r="F167" s="188" t="s">
        <v>1177</v>
      </c>
      <c r="G167" s="37"/>
      <c r="H167" s="37"/>
      <c r="I167" s="189"/>
      <c r="J167" s="37"/>
      <c r="K167" s="37"/>
      <c r="L167" s="40"/>
      <c r="M167" s="190"/>
      <c r="N167" s="191"/>
      <c r="O167" s="65"/>
      <c r="P167" s="65"/>
      <c r="Q167" s="65"/>
      <c r="R167" s="65"/>
      <c r="S167" s="65"/>
      <c r="T167" s="66"/>
      <c r="U167" s="35"/>
      <c r="V167" s="35"/>
      <c r="W167" s="35"/>
      <c r="X167" s="35"/>
      <c r="Y167" s="35"/>
      <c r="Z167" s="35"/>
      <c r="AA167" s="35"/>
      <c r="AB167" s="35"/>
      <c r="AC167" s="35"/>
      <c r="AD167" s="35"/>
      <c r="AE167" s="35"/>
      <c r="AT167" s="18" t="s">
        <v>138</v>
      </c>
      <c r="AU167" s="18" t="s">
        <v>82</v>
      </c>
    </row>
    <row r="168" spans="1:65" s="2" customFormat="1" ht="18">
      <c r="A168" s="35"/>
      <c r="B168" s="36"/>
      <c r="C168" s="37"/>
      <c r="D168" s="187" t="s">
        <v>512</v>
      </c>
      <c r="E168" s="37"/>
      <c r="F168" s="236" t="s">
        <v>1179</v>
      </c>
      <c r="G168" s="37"/>
      <c r="H168" s="37"/>
      <c r="I168" s="189"/>
      <c r="J168" s="37"/>
      <c r="K168" s="37"/>
      <c r="L168" s="40"/>
      <c r="M168" s="190"/>
      <c r="N168" s="191"/>
      <c r="O168" s="65"/>
      <c r="P168" s="65"/>
      <c r="Q168" s="65"/>
      <c r="R168" s="65"/>
      <c r="S168" s="65"/>
      <c r="T168" s="66"/>
      <c r="U168" s="35"/>
      <c r="V168" s="35"/>
      <c r="W168" s="35"/>
      <c r="X168" s="35"/>
      <c r="Y168" s="35"/>
      <c r="Z168" s="35"/>
      <c r="AA168" s="35"/>
      <c r="AB168" s="35"/>
      <c r="AC168" s="35"/>
      <c r="AD168" s="35"/>
      <c r="AE168" s="35"/>
      <c r="AT168" s="18" t="s">
        <v>512</v>
      </c>
      <c r="AU168" s="18" t="s">
        <v>82</v>
      </c>
    </row>
    <row r="169" spans="1:65" s="13" customFormat="1" ht="10">
      <c r="B169" s="194"/>
      <c r="C169" s="195"/>
      <c r="D169" s="187" t="s">
        <v>142</v>
      </c>
      <c r="E169" s="196" t="s">
        <v>19</v>
      </c>
      <c r="F169" s="197" t="s">
        <v>1172</v>
      </c>
      <c r="G169" s="195"/>
      <c r="H169" s="196" t="s">
        <v>19</v>
      </c>
      <c r="I169" s="198"/>
      <c r="J169" s="195"/>
      <c r="K169" s="195"/>
      <c r="L169" s="199"/>
      <c r="M169" s="200"/>
      <c r="N169" s="201"/>
      <c r="O169" s="201"/>
      <c r="P169" s="201"/>
      <c r="Q169" s="201"/>
      <c r="R169" s="201"/>
      <c r="S169" s="201"/>
      <c r="T169" s="202"/>
      <c r="AT169" s="203" t="s">
        <v>142</v>
      </c>
      <c r="AU169" s="203" t="s">
        <v>82</v>
      </c>
      <c r="AV169" s="13" t="s">
        <v>82</v>
      </c>
      <c r="AW169" s="13" t="s">
        <v>35</v>
      </c>
      <c r="AX169" s="13" t="s">
        <v>74</v>
      </c>
      <c r="AY169" s="203" t="s">
        <v>130</v>
      </c>
    </row>
    <row r="170" spans="1:65" s="14" customFormat="1" ht="10">
      <c r="B170" s="204"/>
      <c r="C170" s="205"/>
      <c r="D170" s="187" t="s">
        <v>142</v>
      </c>
      <c r="E170" s="206" t="s">
        <v>19</v>
      </c>
      <c r="F170" s="207" t="s">
        <v>1173</v>
      </c>
      <c r="G170" s="205"/>
      <c r="H170" s="208">
        <v>52.365000000000002</v>
      </c>
      <c r="I170" s="209"/>
      <c r="J170" s="205"/>
      <c r="K170" s="205"/>
      <c r="L170" s="210"/>
      <c r="M170" s="211"/>
      <c r="N170" s="212"/>
      <c r="O170" s="212"/>
      <c r="P170" s="212"/>
      <c r="Q170" s="212"/>
      <c r="R170" s="212"/>
      <c r="S170" s="212"/>
      <c r="T170" s="213"/>
      <c r="AT170" s="214" t="s">
        <v>142</v>
      </c>
      <c r="AU170" s="214" t="s">
        <v>82</v>
      </c>
      <c r="AV170" s="14" t="s">
        <v>84</v>
      </c>
      <c r="AW170" s="14" t="s">
        <v>35</v>
      </c>
      <c r="AX170" s="14" t="s">
        <v>74</v>
      </c>
      <c r="AY170" s="214" t="s">
        <v>130</v>
      </c>
    </row>
    <row r="171" spans="1:65" s="15" customFormat="1" ht="10">
      <c r="B171" s="215"/>
      <c r="C171" s="216"/>
      <c r="D171" s="187" t="s">
        <v>142</v>
      </c>
      <c r="E171" s="217" t="s">
        <v>19</v>
      </c>
      <c r="F171" s="218" t="s">
        <v>145</v>
      </c>
      <c r="G171" s="216"/>
      <c r="H171" s="219">
        <v>52.365000000000002</v>
      </c>
      <c r="I171" s="220"/>
      <c r="J171" s="216"/>
      <c r="K171" s="216"/>
      <c r="L171" s="221"/>
      <c r="M171" s="222"/>
      <c r="N171" s="223"/>
      <c r="O171" s="223"/>
      <c r="P171" s="223"/>
      <c r="Q171" s="223"/>
      <c r="R171" s="223"/>
      <c r="S171" s="223"/>
      <c r="T171" s="224"/>
      <c r="AT171" s="225" t="s">
        <v>142</v>
      </c>
      <c r="AU171" s="225" t="s">
        <v>82</v>
      </c>
      <c r="AV171" s="15" t="s">
        <v>137</v>
      </c>
      <c r="AW171" s="15" t="s">
        <v>35</v>
      </c>
      <c r="AX171" s="15" t="s">
        <v>82</v>
      </c>
      <c r="AY171" s="225" t="s">
        <v>130</v>
      </c>
    </row>
    <row r="172" spans="1:65" s="2" customFormat="1" ht="21.75" customHeight="1">
      <c r="A172" s="35"/>
      <c r="B172" s="36"/>
      <c r="C172" s="174" t="s">
        <v>255</v>
      </c>
      <c r="D172" s="174" t="s">
        <v>132</v>
      </c>
      <c r="E172" s="175" t="s">
        <v>1180</v>
      </c>
      <c r="F172" s="176" t="s">
        <v>1181</v>
      </c>
      <c r="G172" s="177" t="s">
        <v>285</v>
      </c>
      <c r="H172" s="178">
        <v>44.16</v>
      </c>
      <c r="I172" s="179"/>
      <c r="J172" s="180">
        <f>ROUND(I172*H172,2)</f>
        <v>0</v>
      </c>
      <c r="K172" s="176" t="s">
        <v>1007</v>
      </c>
      <c r="L172" s="40"/>
      <c r="M172" s="181" t="s">
        <v>19</v>
      </c>
      <c r="N172" s="182" t="s">
        <v>45</v>
      </c>
      <c r="O172" s="65"/>
      <c r="P172" s="183">
        <f>O172*H172</f>
        <v>0</v>
      </c>
      <c r="Q172" s="183">
        <v>0</v>
      </c>
      <c r="R172" s="183">
        <f>Q172*H172</f>
        <v>0</v>
      </c>
      <c r="S172" s="183">
        <v>0</v>
      </c>
      <c r="T172" s="184">
        <f>S172*H172</f>
        <v>0</v>
      </c>
      <c r="U172" s="35"/>
      <c r="V172" s="35"/>
      <c r="W172" s="35"/>
      <c r="X172" s="35"/>
      <c r="Y172" s="35"/>
      <c r="Z172" s="35"/>
      <c r="AA172" s="35"/>
      <c r="AB172" s="35"/>
      <c r="AC172" s="35"/>
      <c r="AD172" s="35"/>
      <c r="AE172" s="35"/>
      <c r="AR172" s="185" t="s">
        <v>1156</v>
      </c>
      <c r="AT172" s="185" t="s">
        <v>132</v>
      </c>
      <c r="AU172" s="185" t="s">
        <v>82</v>
      </c>
      <c r="AY172" s="18" t="s">
        <v>130</v>
      </c>
      <c r="BE172" s="186">
        <f>IF(N172="základní",J172,0)</f>
        <v>0</v>
      </c>
      <c r="BF172" s="186">
        <f>IF(N172="snížená",J172,0)</f>
        <v>0</v>
      </c>
      <c r="BG172" s="186">
        <f>IF(N172="zákl. přenesená",J172,0)</f>
        <v>0</v>
      </c>
      <c r="BH172" s="186">
        <f>IF(N172="sníž. přenesená",J172,0)</f>
        <v>0</v>
      </c>
      <c r="BI172" s="186">
        <f>IF(N172="nulová",J172,0)</f>
        <v>0</v>
      </c>
      <c r="BJ172" s="18" t="s">
        <v>82</v>
      </c>
      <c r="BK172" s="186">
        <f>ROUND(I172*H172,2)</f>
        <v>0</v>
      </c>
      <c r="BL172" s="18" t="s">
        <v>1156</v>
      </c>
      <c r="BM172" s="185" t="s">
        <v>1182</v>
      </c>
    </row>
    <row r="173" spans="1:65" s="2" customFormat="1" ht="45">
      <c r="A173" s="35"/>
      <c r="B173" s="36"/>
      <c r="C173" s="37"/>
      <c r="D173" s="187" t="s">
        <v>138</v>
      </c>
      <c r="E173" s="37"/>
      <c r="F173" s="188" t="s">
        <v>1183</v>
      </c>
      <c r="G173" s="37"/>
      <c r="H173" s="37"/>
      <c r="I173" s="189"/>
      <c r="J173" s="37"/>
      <c r="K173" s="37"/>
      <c r="L173" s="40"/>
      <c r="M173" s="190"/>
      <c r="N173" s="191"/>
      <c r="O173" s="65"/>
      <c r="P173" s="65"/>
      <c r="Q173" s="65"/>
      <c r="R173" s="65"/>
      <c r="S173" s="65"/>
      <c r="T173" s="66"/>
      <c r="U173" s="35"/>
      <c r="V173" s="35"/>
      <c r="W173" s="35"/>
      <c r="X173" s="35"/>
      <c r="Y173" s="35"/>
      <c r="Z173" s="35"/>
      <c r="AA173" s="35"/>
      <c r="AB173" s="35"/>
      <c r="AC173" s="35"/>
      <c r="AD173" s="35"/>
      <c r="AE173" s="35"/>
      <c r="AT173" s="18" t="s">
        <v>138</v>
      </c>
      <c r="AU173" s="18" t="s">
        <v>82</v>
      </c>
    </row>
    <row r="174" spans="1:65" s="13" customFormat="1" ht="20">
      <c r="B174" s="194"/>
      <c r="C174" s="195"/>
      <c r="D174" s="187" t="s">
        <v>142</v>
      </c>
      <c r="E174" s="196" t="s">
        <v>19</v>
      </c>
      <c r="F174" s="197" t="s">
        <v>1159</v>
      </c>
      <c r="G174" s="195"/>
      <c r="H174" s="196" t="s">
        <v>19</v>
      </c>
      <c r="I174" s="198"/>
      <c r="J174" s="195"/>
      <c r="K174" s="195"/>
      <c r="L174" s="199"/>
      <c r="M174" s="200"/>
      <c r="N174" s="201"/>
      <c r="O174" s="201"/>
      <c r="P174" s="201"/>
      <c r="Q174" s="201"/>
      <c r="R174" s="201"/>
      <c r="S174" s="201"/>
      <c r="T174" s="202"/>
      <c r="AT174" s="203" t="s">
        <v>142</v>
      </c>
      <c r="AU174" s="203" t="s">
        <v>82</v>
      </c>
      <c r="AV174" s="13" t="s">
        <v>82</v>
      </c>
      <c r="AW174" s="13" t="s">
        <v>35</v>
      </c>
      <c r="AX174" s="13" t="s">
        <v>74</v>
      </c>
      <c r="AY174" s="203" t="s">
        <v>130</v>
      </c>
    </row>
    <row r="175" spans="1:65" s="14" customFormat="1" ht="10">
      <c r="B175" s="204"/>
      <c r="C175" s="205"/>
      <c r="D175" s="187" t="s">
        <v>142</v>
      </c>
      <c r="E175" s="206" t="s">
        <v>19</v>
      </c>
      <c r="F175" s="207" t="s">
        <v>1160</v>
      </c>
      <c r="G175" s="205"/>
      <c r="H175" s="208">
        <v>44.16</v>
      </c>
      <c r="I175" s="209"/>
      <c r="J175" s="205"/>
      <c r="K175" s="205"/>
      <c r="L175" s="210"/>
      <c r="M175" s="211"/>
      <c r="N175" s="212"/>
      <c r="O175" s="212"/>
      <c r="P175" s="212"/>
      <c r="Q175" s="212"/>
      <c r="R175" s="212"/>
      <c r="S175" s="212"/>
      <c r="T175" s="213"/>
      <c r="AT175" s="214" t="s">
        <v>142</v>
      </c>
      <c r="AU175" s="214" t="s">
        <v>82</v>
      </c>
      <c r="AV175" s="14" t="s">
        <v>84</v>
      </c>
      <c r="AW175" s="14" t="s">
        <v>35</v>
      </c>
      <c r="AX175" s="14" t="s">
        <v>74</v>
      </c>
      <c r="AY175" s="214" t="s">
        <v>130</v>
      </c>
    </row>
    <row r="176" spans="1:65" s="15" customFormat="1" ht="10">
      <c r="B176" s="215"/>
      <c r="C176" s="216"/>
      <c r="D176" s="187" t="s">
        <v>142</v>
      </c>
      <c r="E176" s="217" t="s">
        <v>19</v>
      </c>
      <c r="F176" s="218" t="s">
        <v>145</v>
      </c>
      <c r="G176" s="216"/>
      <c r="H176" s="219">
        <v>44.16</v>
      </c>
      <c r="I176" s="220"/>
      <c r="J176" s="216"/>
      <c r="K176" s="216"/>
      <c r="L176" s="221"/>
      <c r="M176" s="222"/>
      <c r="N176" s="223"/>
      <c r="O176" s="223"/>
      <c r="P176" s="223"/>
      <c r="Q176" s="223"/>
      <c r="R176" s="223"/>
      <c r="S176" s="223"/>
      <c r="T176" s="224"/>
      <c r="AT176" s="225" t="s">
        <v>142</v>
      </c>
      <c r="AU176" s="225" t="s">
        <v>82</v>
      </c>
      <c r="AV176" s="15" t="s">
        <v>137</v>
      </c>
      <c r="AW176" s="15" t="s">
        <v>35</v>
      </c>
      <c r="AX176" s="15" t="s">
        <v>82</v>
      </c>
      <c r="AY176" s="225" t="s">
        <v>130</v>
      </c>
    </row>
    <row r="177" spans="1:65" s="2" customFormat="1" ht="24.15" customHeight="1">
      <c r="A177" s="35"/>
      <c r="B177" s="36"/>
      <c r="C177" s="174" t="s">
        <v>7</v>
      </c>
      <c r="D177" s="174" t="s">
        <v>132</v>
      </c>
      <c r="E177" s="175" t="s">
        <v>1184</v>
      </c>
      <c r="F177" s="176" t="s">
        <v>1185</v>
      </c>
      <c r="G177" s="177" t="s">
        <v>285</v>
      </c>
      <c r="H177" s="178">
        <v>9</v>
      </c>
      <c r="I177" s="179"/>
      <c r="J177" s="180">
        <f>ROUND(I177*H177,2)</f>
        <v>0</v>
      </c>
      <c r="K177" s="176" t="s">
        <v>1007</v>
      </c>
      <c r="L177" s="40"/>
      <c r="M177" s="181" t="s">
        <v>19</v>
      </c>
      <c r="N177" s="182" t="s">
        <v>45</v>
      </c>
      <c r="O177" s="65"/>
      <c r="P177" s="183">
        <f>O177*H177</f>
        <v>0</v>
      </c>
      <c r="Q177" s="183">
        <v>0</v>
      </c>
      <c r="R177" s="183">
        <f>Q177*H177</f>
        <v>0</v>
      </c>
      <c r="S177" s="183">
        <v>0</v>
      </c>
      <c r="T177" s="184">
        <f>S177*H177</f>
        <v>0</v>
      </c>
      <c r="U177" s="35"/>
      <c r="V177" s="35"/>
      <c r="W177" s="35"/>
      <c r="X177" s="35"/>
      <c r="Y177" s="35"/>
      <c r="Z177" s="35"/>
      <c r="AA177" s="35"/>
      <c r="AB177" s="35"/>
      <c r="AC177" s="35"/>
      <c r="AD177" s="35"/>
      <c r="AE177" s="35"/>
      <c r="AR177" s="185" t="s">
        <v>1156</v>
      </c>
      <c r="AT177" s="185" t="s">
        <v>132</v>
      </c>
      <c r="AU177" s="185" t="s">
        <v>82</v>
      </c>
      <c r="AY177" s="18" t="s">
        <v>130</v>
      </c>
      <c r="BE177" s="186">
        <f>IF(N177="základní",J177,0)</f>
        <v>0</v>
      </c>
      <c r="BF177" s="186">
        <f>IF(N177="snížená",J177,0)</f>
        <v>0</v>
      </c>
      <c r="BG177" s="186">
        <f>IF(N177="zákl. přenesená",J177,0)</f>
        <v>0</v>
      </c>
      <c r="BH177" s="186">
        <f>IF(N177="sníž. přenesená",J177,0)</f>
        <v>0</v>
      </c>
      <c r="BI177" s="186">
        <f>IF(N177="nulová",J177,0)</f>
        <v>0</v>
      </c>
      <c r="BJ177" s="18" t="s">
        <v>82</v>
      </c>
      <c r="BK177" s="186">
        <f>ROUND(I177*H177,2)</f>
        <v>0</v>
      </c>
      <c r="BL177" s="18" t="s">
        <v>1156</v>
      </c>
      <c r="BM177" s="185" t="s">
        <v>1186</v>
      </c>
    </row>
    <row r="178" spans="1:65" s="2" customFormat="1" ht="45">
      <c r="A178" s="35"/>
      <c r="B178" s="36"/>
      <c r="C178" s="37"/>
      <c r="D178" s="187" t="s">
        <v>138</v>
      </c>
      <c r="E178" s="37"/>
      <c r="F178" s="188" t="s">
        <v>1187</v>
      </c>
      <c r="G178" s="37"/>
      <c r="H178" s="37"/>
      <c r="I178" s="189"/>
      <c r="J178" s="37"/>
      <c r="K178" s="37"/>
      <c r="L178" s="40"/>
      <c r="M178" s="190"/>
      <c r="N178" s="191"/>
      <c r="O178" s="65"/>
      <c r="P178" s="65"/>
      <c r="Q178" s="65"/>
      <c r="R178" s="65"/>
      <c r="S178" s="65"/>
      <c r="T178" s="66"/>
      <c r="U178" s="35"/>
      <c r="V178" s="35"/>
      <c r="W178" s="35"/>
      <c r="X178" s="35"/>
      <c r="Y178" s="35"/>
      <c r="Z178" s="35"/>
      <c r="AA178" s="35"/>
      <c r="AB178" s="35"/>
      <c r="AC178" s="35"/>
      <c r="AD178" s="35"/>
      <c r="AE178" s="35"/>
      <c r="AT178" s="18" t="s">
        <v>138</v>
      </c>
      <c r="AU178" s="18" t="s">
        <v>82</v>
      </c>
    </row>
    <row r="179" spans="1:65" s="13" customFormat="1" ht="10">
      <c r="B179" s="194"/>
      <c r="C179" s="195"/>
      <c r="D179" s="187" t="s">
        <v>142</v>
      </c>
      <c r="E179" s="196" t="s">
        <v>19</v>
      </c>
      <c r="F179" s="197" t="s">
        <v>1165</v>
      </c>
      <c r="G179" s="195"/>
      <c r="H179" s="196" t="s">
        <v>19</v>
      </c>
      <c r="I179" s="198"/>
      <c r="J179" s="195"/>
      <c r="K179" s="195"/>
      <c r="L179" s="199"/>
      <c r="M179" s="200"/>
      <c r="N179" s="201"/>
      <c r="O179" s="201"/>
      <c r="P179" s="201"/>
      <c r="Q179" s="201"/>
      <c r="R179" s="201"/>
      <c r="S179" s="201"/>
      <c r="T179" s="202"/>
      <c r="AT179" s="203" t="s">
        <v>142</v>
      </c>
      <c r="AU179" s="203" t="s">
        <v>82</v>
      </c>
      <c r="AV179" s="13" t="s">
        <v>82</v>
      </c>
      <c r="AW179" s="13" t="s">
        <v>35</v>
      </c>
      <c r="AX179" s="13" t="s">
        <v>74</v>
      </c>
      <c r="AY179" s="203" t="s">
        <v>130</v>
      </c>
    </row>
    <row r="180" spans="1:65" s="14" customFormat="1" ht="10">
      <c r="B180" s="204"/>
      <c r="C180" s="205"/>
      <c r="D180" s="187" t="s">
        <v>142</v>
      </c>
      <c r="E180" s="206" t="s">
        <v>19</v>
      </c>
      <c r="F180" s="207" t="s">
        <v>1166</v>
      </c>
      <c r="G180" s="205"/>
      <c r="H180" s="208">
        <v>9</v>
      </c>
      <c r="I180" s="209"/>
      <c r="J180" s="205"/>
      <c r="K180" s="205"/>
      <c r="L180" s="210"/>
      <c r="M180" s="211"/>
      <c r="N180" s="212"/>
      <c r="O180" s="212"/>
      <c r="P180" s="212"/>
      <c r="Q180" s="212"/>
      <c r="R180" s="212"/>
      <c r="S180" s="212"/>
      <c r="T180" s="213"/>
      <c r="AT180" s="214" t="s">
        <v>142</v>
      </c>
      <c r="AU180" s="214" t="s">
        <v>82</v>
      </c>
      <c r="AV180" s="14" t="s">
        <v>84</v>
      </c>
      <c r="AW180" s="14" t="s">
        <v>35</v>
      </c>
      <c r="AX180" s="14" t="s">
        <v>74</v>
      </c>
      <c r="AY180" s="214" t="s">
        <v>130</v>
      </c>
    </row>
    <row r="181" spans="1:65" s="15" customFormat="1" ht="10">
      <c r="B181" s="215"/>
      <c r="C181" s="216"/>
      <c r="D181" s="187" t="s">
        <v>142</v>
      </c>
      <c r="E181" s="217" t="s">
        <v>19</v>
      </c>
      <c r="F181" s="218" t="s">
        <v>145</v>
      </c>
      <c r="G181" s="216"/>
      <c r="H181" s="219">
        <v>9</v>
      </c>
      <c r="I181" s="220"/>
      <c r="J181" s="216"/>
      <c r="K181" s="216"/>
      <c r="L181" s="221"/>
      <c r="M181" s="222"/>
      <c r="N181" s="223"/>
      <c r="O181" s="223"/>
      <c r="P181" s="223"/>
      <c r="Q181" s="223"/>
      <c r="R181" s="223"/>
      <c r="S181" s="223"/>
      <c r="T181" s="224"/>
      <c r="AT181" s="225" t="s">
        <v>142</v>
      </c>
      <c r="AU181" s="225" t="s">
        <v>82</v>
      </c>
      <c r="AV181" s="15" t="s">
        <v>137</v>
      </c>
      <c r="AW181" s="15" t="s">
        <v>35</v>
      </c>
      <c r="AX181" s="15" t="s">
        <v>82</v>
      </c>
      <c r="AY181" s="225" t="s">
        <v>130</v>
      </c>
    </row>
    <row r="182" spans="1:65" s="2" customFormat="1" ht="33" customHeight="1">
      <c r="A182" s="35"/>
      <c r="B182" s="36"/>
      <c r="C182" s="174" t="s">
        <v>264</v>
      </c>
      <c r="D182" s="174" t="s">
        <v>132</v>
      </c>
      <c r="E182" s="175" t="s">
        <v>1188</v>
      </c>
      <c r="F182" s="176" t="s">
        <v>1189</v>
      </c>
      <c r="G182" s="177" t="s">
        <v>471</v>
      </c>
      <c r="H182" s="178">
        <v>1</v>
      </c>
      <c r="I182" s="179"/>
      <c r="J182" s="180">
        <f>ROUND(I182*H182,2)</f>
        <v>0</v>
      </c>
      <c r="K182" s="176" t="s">
        <v>1007</v>
      </c>
      <c r="L182" s="40"/>
      <c r="M182" s="181" t="s">
        <v>19</v>
      </c>
      <c r="N182" s="182" t="s">
        <v>45</v>
      </c>
      <c r="O182" s="65"/>
      <c r="P182" s="183">
        <f>O182*H182</f>
        <v>0</v>
      </c>
      <c r="Q182" s="183">
        <v>0</v>
      </c>
      <c r="R182" s="183">
        <f>Q182*H182</f>
        <v>0</v>
      </c>
      <c r="S182" s="183">
        <v>0</v>
      </c>
      <c r="T182" s="184">
        <f>S182*H182</f>
        <v>0</v>
      </c>
      <c r="U182" s="35"/>
      <c r="V182" s="35"/>
      <c r="W182" s="35"/>
      <c r="X182" s="35"/>
      <c r="Y182" s="35"/>
      <c r="Z182" s="35"/>
      <c r="AA182" s="35"/>
      <c r="AB182" s="35"/>
      <c r="AC182" s="35"/>
      <c r="AD182" s="35"/>
      <c r="AE182" s="35"/>
      <c r="AR182" s="185" t="s">
        <v>1156</v>
      </c>
      <c r="AT182" s="185" t="s">
        <v>132</v>
      </c>
      <c r="AU182" s="185" t="s">
        <v>82</v>
      </c>
      <c r="AY182" s="18" t="s">
        <v>130</v>
      </c>
      <c r="BE182" s="186">
        <f>IF(N182="základní",J182,0)</f>
        <v>0</v>
      </c>
      <c r="BF182" s="186">
        <f>IF(N182="snížená",J182,0)</f>
        <v>0</v>
      </c>
      <c r="BG182" s="186">
        <f>IF(N182="zákl. přenesená",J182,0)</f>
        <v>0</v>
      </c>
      <c r="BH182" s="186">
        <f>IF(N182="sníž. přenesená",J182,0)</f>
        <v>0</v>
      </c>
      <c r="BI182" s="186">
        <f>IF(N182="nulová",J182,0)</f>
        <v>0</v>
      </c>
      <c r="BJ182" s="18" t="s">
        <v>82</v>
      </c>
      <c r="BK182" s="186">
        <f>ROUND(I182*H182,2)</f>
        <v>0</v>
      </c>
      <c r="BL182" s="18" t="s">
        <v>1156</v>
      </c>
      <c r="BM182" s="185" t="s">
        <v>1190</v>
      </c>
    </row>
    <row r="183" spans="1:65" s="2" customFormat="1" ht="45">
      <c r="A183" s="35"/>
      <c r="B183" s="36"/>
      <c r="C183" s="37"/>
      <c r="D183" s="187" t="s">
        <v>138</v>
      </c>
      <c r="E183" s="37"/>
      <c r="F183" s="188" t="s">
        <v>1191</v>
      </c>
      <c r="G183" s="37"/>
      <c r="H183" s="37"/>
      <c r="I183" s="189"/>
      <c r="J183" s="37"/>
      <c r="K183" s="37"/>
      <c r="L183" s="40"/>
      <c r="M183" s="190"/>
      <c r="N183" s="191"/>
      <c r="O183" s="65"/>
      <c r="P183" s="65"/>
      <c r="Q183" s="65"/>
      <c r="R183" s="65"/>
      <c r="S183" s="65"/>
      <c r="T183" s="66"/>
      <c r="U183" s="35"/>
      <c r="V183" s="35"/>
      <c r="W183" s="35"/>
      <c r="X183" s="35"/>
      <c r="Y183" s="35"/>
      <c r="Z183" s="35"/>
      <c r="AA183" s="35"/>
      <c r="AB183" s="35"/>
      <c r="AC183" s="35"/>
      <c r="AD183" s="35"/>
      <c r="AE183" s="35"/>
      <c r="AT183" s="18" t="s">
        <v>138</v>
      </c>
      <c r="AU183" s="18" t="s">
        <v>82</v>
      </c>
    </row>
    <row r="184" spans="1:65" s="2" customFormat="1" ht="18">
      <c r="A184" s="35"/>
      <c r="B184" s="36"/>
      <c r="C184" s="37"/>
      <c r="D184" s="187" t="s">
        <v>512</v>
      </c>
      <c r="E184" s="37"/>
      <c r="F184" s="236" t="s">
        <v>1192</v>
      </c>
      <c r="G184" s="37"/>
      <c r="H184" s="37"/>
      <c r="I184" s="189"/>
      <c r="J184" s="37"/>
      <c r="K184" s="37"/>
      <c r="L184" s="40"/>
      <c r="M184" s="190"/>
      <c r="N184" s="191"/>
      <c r="O184" s="65"/>
      <c r="P184" s="65"/>
      <c r="Q184" s="65"/>
      <c r="R184" s="65"/>
      <c r="S184" s="65"/>
      <c r="T184" s="66"/>
      <c r="U184" s="35"/>
      <c r="V184" s="35"/>
      <c r="W184" s="35"/>
      <c r="X184" s="35"/>
      <c r="Y184" s="35"/>
      <c r="Z184" s="35"/>
      <c r="AA184" s="35"/>
      <c r="AB184" s="35"/>
      <c r="AC184" s="35"/>
      <c r="AD184" s="35"/>
      <c r="AE184" s="35"/>
      <c r="AT184" s="18" t="s">
        <v>512</v>
      </c>
      <c r="AU184" s="18" t="s">
        <v>82</v>
      </c>
    </row>
    <row r="185" spans="1:65" s="14" customFormat="1" ht="10">
      <c r="B185" s="204"/>
      <c r="C185" s="205"/>
      <c r="D185" s="187" t="s">
        <v>142</v>
      </c>
      <c r="E185" s="206" t="s">
        <v>19</v>
      </c>
      <c r="F185" s="207" t="s">
        <v>82</v>
      </c>
      <c r="G185" s="205"/>
      <c r="H185" s="208">
        <v>1</v>
      </c>
      <c r="I185" s="209"/>
      <c r="J185" s="205"/>
      <c r="K185" s="205"/>
      <c r="L185" s="210"/>
      <c r="M185" s="211"/>
      <c r="N185" s="212"/>
      <c r="O185" s="212"/>
      <c r="P185" s="212"/>
      <c r="Q185" s="212"/>
      <c r="R185" s="212"/>
      <c r="S185" s="212"/>
      <c r="T185" s="213"/>
      <c r="AT185" s="214" t="s">
        <v>142</v>
      </c>
      <c r="AU185" s="214" t="s">
        <v>82</v>
      </c>
      <c r="AV185" s="14" t="s">
        <v>84</v>
      </c>
      <c r="AW185" s="14" t="s">
        <v>35</v>
      </c>
      <c r="AX185" s="14" t="s">
        <v>82</v>
      </c>
      <c r="AY185" s="214" t="s">
        <v>130</v>
      </c>
    </row>
    <row r="186" spans="1:65" s="2" customFormat="1" ht="24.15" customHeight="1">
      <c r="A186" s="35"/>
      <c r="B186" s="36"/>
      <c r="C186" s="174" t="s">
        <v>300</v>
      </c>
      <c r="D186" s="174" t="s">
        <v>132</v>
      </c>
      <c r="E186" s="175" t="s">
        <v>1193</v>
      </c>
      <c r="F186" s="176" t="s">
        <v>1194</v>
      </c>
      <c r="G186" s="177" t="s">
        <v>471</v>
      </c>
      <c r="H186" s="178">
        <v>2</v>
      </c>
      <c r="I186" s="179"/>
      <c r="J186" s="180">
        <f>ROUND(I186*H186,2)</f>
        <v>0</v>
      </c>
      <c r="K186" s="176" t="s">
        <v>1007</v>
      </c>
      <c r="L186" s="40"/>
      <c r="M186" s="181" t="s">
        <v>19</v>
      </c>
      <c r="N186" s="182" t="s">
        <v>45</v>
      </c>
      <c r="O186" s="65"/>
      <c r="P186" s="183">
        <f>O186*H186</f>
        <v>0</v>
      </c>
      <c r="Q186" s="183">
        <v>0</v>
      </c>
      <c r="R186" s="183">
        <f>Q186*H186</f>
        <v>0</v>
      </c>
      <c r="S186" s="183">
        <v>0</v>
      </c>
      <c r="T186" s="184">
        <f>S186*H186</f>
        <v>0</v>
      </c>
      <c r="U186" s="35"/>
      <c r="V186" s="35"/>
      <c r="W186" s="35"/>
      <c r="X186" s="35"/>
      <c r="Y186" s="35"/>
      <c r="Z186" s="35"/>
      <c r="AA186" s="35"/>
      <c r="AB186" s="35"/>
      <c r="AC186" s="35"/>
      <c r="AD186" s="35"/>
      <c r="AE186" s="35"/>
      <c r="AR186" s="185" t="s">
        <v>1156</v>
      </c>
      <c r="AT186" s="185" t="s">
        <v>132</v>
      </c>
      <c r="AU186" s="185" t="s">
        <v>82</v>
      </c>
      <c r="AY186" s="18" t="s">
        <v>130</v>
      </c>
      <c r="BE186" s="186">
        <f>IF(N186="základní",J186,0)</f>
        <v>0</v>
      </c>
      <c r="BF186" s="186">
        <f>IF(N186="snížená",J186,0)</f>
        <v>0</v>
      </c>
      <c r="BG186" s="186">
        <f>IF(N186="zákl. přenesená",J186,0)</f>
        <v>0</v>
      </c>
      <c r="BH186" s="186">
        <f>IF(N186="sníž. přenesená",J186,0)</f>
        <v>0</v>
      </c>
      <c r="BI186" s="186">
        <f>IF(N186="nulová",J186,0)</f>
        <v>0</v>
      </c>
      <c r="BJ186" s="18" t="s">
        <v>82</v>
      </c>
      <c r="BK186" s="186">
        <f>ROUND(I186*H186,2)</f>
        <v>0</v>
      </c>
      <c r="BL186" s="18" t="s">
        <v>1156</v>
      </c>
      <c r="BM186" s="185" t="s">
        <v>1195</v>
      </c>
    </row>
    <row r="187" spans="1:65" s="2" customFormat="1" ht="45">
      <c r="A187" s="35"/>
      <c r="B187" s="36"/>
      <c r="C187" s="37"/>
      <c r="D187" s="187" t="s">
        <v>138</v>
      </c>
      <c r="E187" s="37"/>
      <c r="F187" s="188" t="s">
        <v>1196</v>
      </c>
      <c r="G187" s="37"/>
      <c r="H187" s="37"/>
      <c r="I187" s="189"/>
      <c r="J187" s="37"/>
      <c r="K187" s="37"/>
      <c r="L187" s="40"/>
      <c r="M187" s="190"/>
      <c r="N187" s="191"/>
      <c r="O187" s="65"/>
      <c r="P187" s="65"/>
      <c r="Q187" s="65"/>
      <c r="R187" s="65"/>
      <c r="S187" s="65"/>
      <c r="T187" s="66"/>
      <c r="U187" s="35"/>
      <c r="V187" s="35"/>
      <c r="W187" s="35"/>
      <c r="X187" s="35"/>
      <c r="Y187" s="35"/>
      <c r="Z187" s="35"/>
      <c r="AA187" s="35"/>
      <c r="AB187" s="35"/>
      <c r="AC187" s="35"/>
      <c r="AD187" s="35"/>
      <c r="AE187" s="35"/>
      <c r="AT187" s="18" t="s">
        <v>138</v>
      </c>
      <c r="AU187" s="18" t="s">
        <v>82</v>
      </c>
    </row>
    <row r="188" spans="1:65" s="2" customFormat="1" ht="18">
      <c r="A188" s="35"/>
      <c r="B188" s="36"/>
      <c r="C188" s="37"/>
      <c r="D188" s="187" t="s">
        <v>512</v>
      </c>
      <c r="E188" s="37"/>
      <c r="F188" s="236" t="s">
        <v>1197</v>
      </c>
      <c r="G188" s="37"/>
      <c r="H188" s="37"/>
      <c r="I188" s="189"/>
      <c r="J188" s="37"/>
      <c r="K188" s="37"/>
      <c r="L188" s="40"/>
      <c r="M188" s="190"/>
      <c r="N188" s="191"/>
      <c r="O188" s="65"/>
      <c r="P188" s="65"/>
      <c r="Q188" s="65"/>
      <c r="R188" s="65"/>
      <c r="S188" s="65"/>
      <c r="T188" s="66"/>
      <c r="U188" s="35"/>
      <c r="V188" s="35"/>
      <c r="W188" s="35"/>
      <c r="X188" s="35"/>
      <c r="Y188" s="35"/>
      <c r="Z188" s="35"/>
      <c r="AA188" s="35"/>
      <c r="AB188" s="35"/>
      <c r="AC188" s="35"/>
      <c r="AD188" s="35"/>
      <c r="AE188" s="35"/>
      <c r="AT188" s="18" t="s">
        <v>512</v>
      </c>
      <c r="AU188" s="18" t="s">
        <v>82</v>
      </c>
    </row>
    <row r="189" spans="1:65" s="14" customFormat="1" ht="10">
      <c r="B189" s="204"/>
      <c r="C189" s="205"/>
      <c r="D189" s="187" t="s">
        <v>142</v>
      </c>
      <c r="E189" s="206" t="s">
        <v>19</v>
      </c>
      <c r="F189" s="207" t="s">
        <v>84</v>
      </c>
      <c r="G189" s="205"/>
      <c r="H189" s="208">
        <v>2</v>
      </c>
      <c r="I189" s="209"/>
      <c r="J189" s="205"/>
      <c r="K189" s="205"/>
      <c r="L189" s="210"/>
      <c r="M189" s="211"/>
      <c r="N189" s="212"/>
      <c r="O189" s="212"/>
      <c r="P189" s="212"/>
      <c r="Q189" s="212"/>
      <c r="R189" s="212"/>
      <c r="S189" s="212"/>
      <c r="T189" s="213"/>
      <c r="AT189" s="214" t="s">
        <v>142</v>
      </c>
      <c r="AU189" s="214" t="s">
        <v>82</v>
      </c>
      <c r="AV189" s="14" t="s">
        <v>84</v>
      </c>
      <c r="AW189" s="14" t="s">
        <v>35</v>
      </c>
      <c r="AX189" s="14" t="s">
        <v>82</v>
      </c>
      <c r="AY189" s="214" t="s">
        <v>130</v>
      </c>
    </row>
    <row r="190" spans="1:65" s="12" customFormat="1" ht="25.9" customHeight="1">
      <c r="B190" s="158"/>
      <c r="C190" s="159"/>
      <c r="D190" s="160" t="s">
        <v>73</v>
      </c>
      <c r="E190" s="161" t="s">
        <v>1198</v>
      </c>
      <c r="F190" s="161" t="s">
        <v>1199</v>
      </c>
      <c r="G190" s="159"/>
      <c r="H190" s="159"/>
      <c r="I190" s="162"/>
      <c r="J190" s="163">
        <f>BK190</f>
        <v>0</v>
      </c>
      <c r="K190" s="159"/>
      <c r="L190" s="164"/>
      <c r="M190" s="165"/>
      <c r="N190" s="166"/>
      <c r="O190" s="166"/>
      <c r="P190" s="167">
        <f>SUM(P191:P194)</f>
        <v>0</v>
      </c>
      <c r="Q190" s="166"/>
      <c r="R190" s="167">
        <f>SUM(R191:R194)</f>
        <v>0</v>
      </c>
      <c r="S190" s="166"/>
      <c r="T190" s="168">
        <f>SUM(T191:T194)</f>
        <v>0</v>
      </c>
      <c r="AR190" s="169" t="s">
        <v>165</v>
      </c>
      <c r="AT190" s="170" t="s">
        <v>73</v>
      </c>
      <c r="AU190" s="170" t="s">
        <v>74</v>
      </c>
      <c r="AY190" s="169" t="s">
        <v>130</v>
      </c>
      <c r="BK190" s="171">
        <f>SUM(BK191:BK194)</f>
        <v>0</v>
      </c>
    </row>
    <row r="191" spans="1:65" s="2" customFormat="1" ht="33" customHeight="1">
      <c r="A191" s="35"/>
      <c r="B191" s="36"/>
      <c r="C191" s="174" t="s">
        <v>272</v>
      </c>
      <c r="D191" s="174" t="s">
        <v>132</v>
      </c>
      <c r="E191" s="175" t="s">
        <v>1200</v>
      </c>
      <c r="F191" s="176" t="s">
        <v>1201</v>
      </c>
      <c r="G191" s="177" t="s">
        <v>1114</v>
      </c>
      <c r="H191" s="178">
        <v>0.1</v>
      </c>
      <c r="I191" s="179"/>
      <c r="J191" s="180">
        <f>ROUND(I191*H191,2)</f>
        <v>0</v>
      </c>
      <c r="K191" s="176" t="s">
        <v>1007</v>
      </c>
      <c r="L191" s="40"/>
      <c r="M191" s="181" t="s">
        <v>19</v>
      </c>
      <c r="N191" s="182" t="s">
        <v>45</v>
      </c>
      <c r="O191" s="65"/>
      <c r="P191" s="183">
        <f>O191*H191</f>
        <v>0</v>
      </c>
      <c r="Q191" s="183">
        <v>0</v>
      </c>
      <c r="R191" s="183">
        <f>Q191*H191</f>
        <v>0</v>
      </c>
      <c r="S191" s="183">
        <v>0</v>
      </c>
      <c r="T191" s="184">
        <f>S191*H191</f>
        <v>0</v>
      </c>
      <c r="U191" s="35"/>
      <c r="V191" s="35"/>
      <c r="W191" s="35"/>
      <c r="X191" s="35"/>
      <c r="Y191" s="35"/>
      <c r="Z191" s="35"/>
      <c r="AA191" s="35"/>
      <c r="AB191" s="35"/>
      <c r="AC191" s="35"/>
      <c r="AD191" s="35"/>
      <c r="AE191" s="35"/>
      <c r="AR191" s="185" t="s">
        <v>137</v>
      </c>
      <c r="AT191" s="185" t="s">
        <v>132</v>
      </c>
      <c r="AU191" s="185" t="s">
        <v>82</v>
      </c>
      <c r="AY191" s="18" t="s">
        <v>130</v>
      </c>
      <c r="BE191" s="186">
        <f>IF(N191="základní",J191,0)</f>
        <v>0</v>
      </c>
      <c r="BF191" s="186">
        <f>IF(N191="snížená",J191,0)</f>
        <v>0</v>
      </c>
      <c r="BG191" s="186">
        <f>IF(N191="zákl. přenesená",J191,0)</f>
        <v>0</v>
      </c>
      <c r="BH191" s="186">
        <f>IF(N191="sníž. přenesená",J191,0)</f>
        <v>0</v>
      </c>
      <c r="BI191" s="186">
        <f>IF(N191="nulová",J191,0)</f>
        <v>0</v>
      </c>
      <c r="BJ191" s="18" t="s">
        <v>82</v>
      </c>
      <c r="BK191" s="186">
        <f>ROUND(I191*H191,2)</f>
        <v>0</v>
      </c>
      <c r="BL191" s="18" t="s">
        <v>137</v>
      </c>
      <c r="BM191" s="185" t="s">
        <v>1202</v>
      </c>
    </row>
    <row r="192" spans="1:65" s="2" customFormat="1" ht="63">
      <c r="A192" s="35"/>
      <c r="B192" s="36"/>
      <c r="C192" s="37"/>
      <c r="D192" s="187" t="s">
        <v>138</v>
      </c>
      <c r="E192" s="37"/>
      <c r="F192" s="188" t="s">
        <v>1203</v>
      </c>
      <c r="G192" s="37"/>
      <c r="H192" s="37"/>
      <c r="I192" s="189"/>
      <c r="J192" s="37"/>
      <c r="K192" s="37"/>
      <c r="L192" s="40"/>
      <c r="M192" s="190"/>
      <c r="N192" s="191"/>
      <c r="O192" s="65"/>
      <c r="P192" s="65"/>
      <c r="Q192" s="65"/>
      <c r="R192" s="65"/>
      <c r="S192" s="65"/>
      <c r="T192" s="66"/>
      <c r="U192" s="35"/>
      <c r="V192" s="35"/>
      <c r="W192" s="35"/>
      <c r="X192" s="35"/>
      <c r="Y192" s="35"/>
      <c r="Z192" s="35"/>
      <c r="AA192" s="35"/>
      <c r="AB192" s="35"/>
      <c r="AC192" s="35"/>
      <c r="AD192" s="35"/>
      <c r="AE192" s="35"/>
      <c r="AT192" s="18" t="s">
        <v>138</v>
      </c>
      <c r="AU192" s="18" t="s">
        <v>82</v>
      </c>
    </row>
    <row r="193" spans="1:51" s="2" customFormat="1" ht="18">
      <c r="A193" s="35"/>
      <c r="B193" s="36"/>
      <c r="C193" s="37"/>
      <c r="D193" s="187" t="s">
        <v>512</v>
      </c>
      <c r="E193" s="37"/>
      <c r="F193" s="236" t="s">
        <v>1204</v>
      </c>
      <c r="G193" s="37"/>
      <c r="H193" s="37"/>
      <c r="I193" s="189"/>
      <c r="J193" s="37"/>
      <c r="K193" s="37"/>
      <c r="L193" s="40"/>
      <c r="M193" s="190"/>
      <c r="N193" s="191"/>
      <c r="O193" s="65"/>
      <c r="P193" s="65"/>
      <c r="Q193" s="65"/>
      <c r="R193" s="65"/>
      <c r="S193" s="65"/>
      <c r="T193" s="66"/>
      <c r="U193" s="35"/>
      <c r="V193" s="35"/>
      <c r="W193" s="35"/>
      <c r="X193" s="35"/>
      <c r="Y193" s="35"/>
      <c r="Z193" s="35"/>
      <c r="AA193" s="35"/>
      <c r="AB193" s="35"/>
      <c r="AC193" s="35"/>
      <c r="AD193" s="35"/>
      <c r="AE193" s="35"/>
      <c r="AT193" s="18" t="s">
        <v>512</v>
      </c>
      <c r="AU193" s="18" t="s">
        <v>82</v>
      </c>
    </row>
    <row r="194" spans="1:51" s="14" customFormat="1" ht="10">
      <c r="B194" s="204"/>
      <c r="C194" s="205"/>
      <c r="D194" s="187" t="s">
        <v>142</v>
      </c>
      <c r="E194" s="206" t="s">
        <v>19</v>
      </c>
      <c r="F194" s="207" t="s">
        <v>1205</v>
      </c>
      <c r="G194" s="205"/>
      <c r="H194" s="208">
        <v>0.1</v>
      </c>
      <c r="I194" s="209"/>
      <c r="J194" s="205"/>
      <c r="K194" s="205"/>
      <c r="L194" s="210"/>
      <c r="M194" s="237"/>
      <c r="N194" s="238"/>
      <c r="O194" s="238"/>
      <c r="P194" s="238"/>
      <c r="Q194" s="238"/>
      <c r="R194" s="238"/>
      <c r="S194" s="238"/>
      <c r="T194" s="239"/>
      <c r="AT194" s="214" t="s">
        <v>142</v>
      </c>
      <c r="AU194" s="214" t="s">
        <v>82</v>
      </c>
      <c r="AV194" s="14" t="s">
        <v>84</v>
      </c>
      <c r="AW194" s="14" t="s">
        <v>35</v>
      </c>
      <c r="AX194" s="14" t="s">
        <v>82</v>
      </c>
      <c r="AY194" s="214" t="s">
        <v>130</v>
      </c>
    </row>
    <row r="195" spans="1:51" s="2" customFormat="1" ht="7" customHeight="1">
      <c r="A195" s="35"/>
      <c r="B195" s="48"/>
      <c r="C195" s="49"/>
      <c r="D195" s="49"/>
      <c r="E195" s="49"/>
      <c r="F195" s="49"/>
      <c r="G195" s="49"/>
      <c r="H195" s="49"/>
      <c r="I195" s="49"/>
      <c r="J195" s="49"/>
      <c r="K195" s="49"/>
      <c r="L195" s="40"/>
      <c r="M195" s="35"/>
      <c r="O195" s="35"/>
      <c r="P195" s="35"/>
      <c r="Q195" s="35"/>
      <c r="R195" s="35"/>
      <c r="S195" s="35"/>
      <c r="T195" s="35"/>
      <c r="U195" s="35"/>
      <c r="V195" s="35"/>
      <c r="W195" s="35"/>
      <c r="X195" s="35"/>
      <c r="Y195" s="35"/>
      <c r="Z195" s="35"/>
      <c r="AA195" s="35"/>
      <c r="AB195" s="35"/>
      <c r="AC195" s="35"/>
      <c r="AD195" s="35"/>
      <c r="AE195" s="35"/>
    </row>
  </sheetData>
  <sheetProtection algorithmName="SHA-512" hashValue="H/O/lMlZAehKQMf7fbTmGRYZSY9ISQ5ZLsNmU93ilflhqHWUVLOTpiFLfnBoGKYN8BMeqRitJzXYcrsZJixY4w==" saltValue="HA8DAiSSBwiINpCAFllm3//j3dr6fOFMgGd9ZVw5E2eHIE1FuhCRKLICQyhzIO2QygNsEL37OfhT8wmAfXov/Q==" spinCount="100000" sheet="1" objects="1" scenarios="1" formatColumns="0" formatRows="0" autoFilter="0"/>
  <autoFilter ref="C82:K194" xr:uid="{00000000-0009-0000-0000-000003000000}"/>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214"/>
  <sheetViews>
    <sheetView showGridLines="0" topLeftCell="A10" workbookViewId="0"/>
  </sheetViews>
  <sheetFormatPr defaultRowHeight="13.5"/>
  <cols>
    <col min="1" max="1" width="8.33203125" style="1" customWidth="1"/>
    <col min="2" max="2" width="1.21875" style="1" customWidth="1"/>
    <col min="3" max="3" width="4.109375" style="1" customWidth="1"/>
    <col min="4" max="4" width="4.33203125" style="1" customWidth="1"/>
    <col min="5" max="5" width="17.109375" style="1" customWidth="1"/>
    <col min="6" max="6" width="50.77734375" style="1" customWidth="1"/>
    <col min="7" max="7" width="7.44140625" style="1" customWidth="1"/>
    <col min="8" max="8" width="14" style="1" customWidth="1"/>
    <col min="9" max="9" width="15.77734375" style="1" customWidth="1"/>
    <col min="10" max="11" width="22.33203125" style="1" customWidth="1"/>
    <col min="12" max="12" width="9.33203125" style="1" customWidth="1"/>
    <col min="13" max="13" width="10.77734375" style="1" hidden="1" customWidth="1"/>
    <col min="14" max="14" width="9.33203125" style="1" hidden="1"/>
    <col min="15" max="20" width="14.10937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7" customHeight="1">
      <c r="L2" s="369"/>
      <c r="M2" s="369"/>
      <c r="N2" s="369"/>
      <c r="O2" s="369"/>
      <c r="P2" s="369"/>
      <c r="Q2" s="369"/>
      <c r="R2" s="369"/>
      <c r="S2" s="369"/>
      <c r="T2" s="369"/>
      <c r="U2" s="369"/>
      <c r="V2" s="369"/>
      <c r="AT2" s="18" t="s">
        <v>94</v>
      </c>
    </row>
    <row r="3" spans="1:46" s="1" customFormat="1" ht="7" customHeight="1">
      <c r="B3" s="102"/>
      <c r="C3" s="103"/>
      <c r="D3" s="103"/>
      <c r="E3" s="103"/>
      <c r="F3" s="103"/>
      <c r="G3" s="103"/>
      <c r="H3" s="103"/>
      <c r="I3" s="103"/>
      <c r="J3" s="103"/>
      <c r="K3" s="103"/>
      <c r="L3" s="21"/>
      <c r="AT3" s="18" t="s">
        <v>84</v>
      </c>
    </row>
    <row r="4" spans="1:46" s="1" customFormat="1" ht="25" customHeight="1">
      <c r="B4" s="21"/>
      <c r="D4" s="104" t="s">
        <v>95</v>
      </c>
      <c r="L4" s="21"/>
      <c r="M4" s="105" t="s">
        <v>10</v>
      </c>
      <c r="AT4" s="18" t="s">
        <v>4</v>
      </c>
    </row>
    <row r="5" spans="1:46" s="1" customFormat="1" ht="7" customHeight="1">
      <c r="B5" s="21"/>
      <c r="L5" s="21"/>
    </row>
    <row r="6" spans="1:46" s="1" customFormat="1" ht="12" customHeight="1">
      <c r="B6" s="21"/>
      <c r="D6" s="106" t="s">
        <v>16</v>
      </c>
      <c r="L6" s="21"/>
    </row>
    <row r="7" spans="1:46" s="1" customFormat="1" ht="16.5" customHeight="1">
      <c r="B7" s="21"/>
      <c r="E7" s="370" t="str">
        <f>'Rekapitulace zakázky'!K6</f>
        <v>Oprava mostu v km 1,122 na trati Hanušovice - Mikulovice</v>
      </c>
      <c r="F7" s="371"/>
      <c r="G7" s="371"/>
      <c r="H7" s="371"/>
      <c r="L7" s="21"/>
    </row>
    <row r="8" spans="1:46" s="2" customFormat="1" ht="12" customHeight="1">
      <c r="A8" s="35"/>
      <c r="B8" s="40"/>
      <c r="C8" s="35"/>
      <c r="D8" s="106" t="s">
        <v>96</v>
      </c>
      <c r="E8" s="35"/>
      <c r="F8" s="35"/>
      <c r="G8" s="35"/>
      <c r="H8" s="35"/>
      <c r="I8" s="35"/>
      <c r="J8" s="35"/>
      <c r="K8" s="35"/>
      <c r="L8" s="107"/>
      <c r="S8" s="35"/>
      <c r="T8" s="35"/>
      <c r="U8" s="35"/>
      <c r="V8" s="35"/>
      <c r="W8" s="35"/>
      <c r="X8" s="35"/>
      <c r="Y8" s="35"/>
      <c r="Z8" s="35"/>
      <c r="AA8" s="35"/>
      <c r="AB8" s="35"/>
      <c r="AC8" s="35"/>
      <c r="AD8" s="35"/>
      <c r="AE8" s="35"/>
    </row>
    <row r="9" spans="1:46" s="2" customFormat="1" ht="16.5" customHeight="1">
      <c r="A9" s="35"/>
      <c r="B9" s="40"/>
      <c r="C9" s="35"/>
      <c r="D9" s="35"/>
      <c r="E9" s="372" t="s">
        <v>1206</v>
      </c>
      <c r="F9" s="373"/>
      <c r="G9" s="373"/>
      <c r="H9" s="373"/>
      <c r="I9" s="35"/>
      <c r="J9" s="35"/>
      <c r="K9" s="35"/>
      <c r="L9" s="107"/>
      <c r="S9" s="35"/>
      <c r="T9" s="35"/>
      <c r="U9" s="35"/>
      <c r="V9" s="35"/>
      <c r="W9" s="35"/>
      <c r="X9" s="35"/>
      <c r="Y9" s="35"/>
      <c r="Z9" s="35"/>
      <c r="AA9" s="35"/>
      <c r="AB9" s="35"/>
      <c r="AC9" s="35"/>
      <c r="AD9" s="35"/>
      <c r="AE9" s="35"/>
    </row>
    <row r="10" spans="1:46" s="2" customFormat="1" ht="10">
      <c r="A10" s="35"/>
      <c r="B10" s="40"/>
      <c r="C10" s="35"/>
      <c r="D10" s="35"/>
      <c r="E10" s="35"/>
      <c r="F10" s="35"/>
      <c r="G10" s="35"/>
      <c r="H10" s="35"/>
      <c r="I10" s="35"/>
      <c r="J10" s="35"/>
      <c r="K10" s="35"/>
      <c r="L10" s="107"/>
      <c r="S10" s="35"/>
      <c r="T10" s="35"/>
      <c r="U10" s="35"/>
      <c r="V10" s="35"/>
      <c r="W10" s="35"/>
      <c r="X10" s="35"/>
      <c r="Y10" s="35"/>
      <c r="Z10" s="35"/>
      <c r="AA10" s="35"/>
      <c r="AB10" s="35"/>
      <c r="AC10" s="35"/>
      <c r="AD10" s="35"/>
      <c r="AE10" s="35"/>
    </row>
    <row r="11" spans="1:46" s="2" customFormat="1" ht="12" customHeight="1">
      <c r="A11" s="35"/>
      <c r="B11" s="40"/>
      <c r="C11" s="35"/>
      <c r="D11" s="106" t="s">
        <v>18</v>
      </c>
      <c r="E11" s="35"/>
      <c r="F11" s="108" t="s">
        <v>19</v>
      </c>
      <c r="G11" s="35"/>
      <c r="H11" s="35"/>
      <c r="I11" s="106" t="s">
        <v>20</v>
      </c>
      <c r="J11" s="108" t="s">
        <v>19</v>
      </c>
      <c r="K11" s="35"/>
      <c r="L11" s="107"/>
      <c r="S11" s="35"/>
      <c r="T11" s="35"/>
      <c r="U11" s="35"/>
      <c r="V11" s="35"/>
      <c r="W11" s="35"/>
      <c r="X11" s="35"/>
      <c r="Y11" s="35"/>
      <c r="Z11" s="35"/>
      <c r="AA11" s="35"/>
      <c r="AB11" s="35"/>
      <c r="AC11" s="35"/>
      <c r="AD11" s="35"/>
      <c r="AE11" s="35"/>
    </row>
    <row r="12" spans="1:46" s="2" customFormat="1" ht="12" customHeight="1">
      <c r="A12" s="35"/>
      <c r="B12" s="40"/>
      <c r="C12" s="35"/>
      <c r="D12" s="106" t="s">
        <v>21</v>
      </c>
      <c r="E12" s="35"/>
      <c r="F12" s="108" t="s">
        <v>22</v>
      </c>
      <c r="G12" s="35"/>
      <c r="H12" s="35"/>
      <c r="I12" s="106" t="s">
        <v>23</v>
      </c>
      <c r="J12" s="109" t="str">
        <f>'Rekapitulace zakázky'!AN8</f>
        <v>3. 2. 2022</v>
      </c>
      <c r="K12" s="35"/>
      <c r="L12" s="107"/>
      <c r="S12" s="35"/>
      <c r="T12" s="35"/>
      <c r="U12" s="35"/>
      <c r="V12" s="35"/>
      <c r="W12" s="35"/>
      <c r="X12" s="35"/>
      <c r="Y12" s="35"/>
      <c r="Z12" s="35"/>
      <c r="AA12" s="35"/>
      <c r="AB12" s="35"/>
      <c r="AC12" s="35"/>
      <c r="AD12" s="35"/>
      <c r="AE12" s="35"/>
    </row>
    <row r="13" spans="1:46" s="2" customFormat="1" ht="10.75" customHeight="1">
      <c r="A13" s="35"/>
      <c r="B13" s="40"/>
      <c r="C13" s="35"/>
      <c r="D13" s="35"/>
      <c r="E13" s="35"/>
      <c r="F13" s="35"/>
      <c r="G13" s="35"/>
      <c r="H13" s="35"/>
      <c r="I13" s="35"/>
      <c r="J13" s="35"/>
      <c r="K13" s="35"/>
      <c r="L13" s="107"/>
      <c r="S13" s="35"/>
      <c r="T13" s="35"/>
      <c r="U13" s="35"/>
      <c r="V13" s="35"/>
      <c r="W13" s="35"/>
      <c r="X13" s="35"/>
      <c r="Y13" s="35"/>
      <c r="Z13" s="35"/>
      <c r="AA13" s="35"/>
      <c r="AB13" s="35"/>
      <c r="AC13" s="35"/>
      <c r="AD13" s="35"/>
      <c r="AE13" s="35"/>
    </row>
    <row r="14" spans="1:46" s="2" customFormat="1" ht="12" customHeight="1">
      <c r="A14" s="35"/>
      <c r="B14" s="40"/>
      <c r="C14" s="35"/>
      <c r="D14" s="106" t="s">
        <v>25</v>
      </c>
      <c r="E14" s="35"/>
      <c r="F14" s="35"/>
      <c r="G14" s="35"/>
      <c r="H14" s="35"/>
      <c r="I14" s="106" t="s">
        <v>26</v>
      </c>
      <c r="J14" s="108" t="s">
        <v>27</v>
      </c>
      <c r="K14" s="35"/>
      <c r="L14" s="107"/>
      <c r="S14" s="35"/>
      <c r="T14" s="35"/>
      <c r="U14" s="35"/>
      <c r="V14" s="35"/>
      <c r="W14" s="35"/>
      <c r="X14" s="35"/>
      <c r="Y14" s="35"/>
      <c r="Z14" s="35"/>
      <c r="AA14" s="35"/>
      <c r="AB14" s="35"/>
      <c r="AC14" s="35"/>
      <c r="AD14" s="35"/>
      <c r="AE14" s="35"/>
    </row>
    <row r="15" spans="1:46" s="2" customFormat="1" ht="18" customHeight="1">
      <c r="A15" s="35"/>
      <c r="B15" s="40"/>
      <c r="C15" s="35"/>
      <c r="D15" s="35"/>
      <c r="E15" s="108" t="s">
        <v>28</v>
      </c>
      <c r="F15" s="35"/>
      <c r="G15" s="35"/>
      <c r="H15" s="35"/>
      <c r="I15" s="106" t="s">
        <v>29</v>
      </c>
      <c r="J15" s="108" t="s">
        <v>30</v>
      </c>
      <c r="K15" s="35"/>
      <c r="L15" s="107"/>
      <c r="S15" s="35"/>
      <c r="T15" s="35"/>
      <c r="U15" s="35"/>
      <c r="V15" s="35"/>
      <c r="W15" s="35"/>
      <c r="X15" s="35"/>
      <c r="Y15" s="35"/>
      <c r="Z15" s="35"/>
      <c r="AA15" s="35"/>
      <c r="AB15" s="35"/>
      <c r="AC15" s="35"/>
      <c r="AD15" s="35"/>
      <c r="AE15" s="35"/>
    </row>
    <row r="16" spans="1:46" s="2" customFormat="1" ht="7" customHeight="1">
      <c r="A16" s="35"/>
      <c r="B16" s="40"/>
      <c r="C16" s="35"/>
      <c r="D16" s="35"/>
      <c r="E16" s="35"/>
      <c r="F16" s="35"/>
      <c r="G16" s="35"/>
      <c r="H16" s="35"/>
      <c r="I16" s="35"/>
      <c r="J16" s="35"/>
      <c r="K16" s="35"/>
      <c r="L16" s="107"/>
      <c r="S16" s="35"/>
      <c r="T16" s="35"/>
      <c r="U16" s="35"/>
      <c r="V16" s="35"/>
      <c r="W16" s="35"/>
      <c r="X16" s="35"/>
      <c r="Y16" s="35"/>
      <c r="Z16" s="35"/>
      <c r="AA16" s="35"/>
      <c r="AB16" s="35"/>
      <c r="AC16" s="35"/>
      <c r="AD16" s="35"/>
      <c r="AE16" s="35"/>
    </row>
    <row r="17" spans="1:31" s="2" customFormat="1" ht="12" customHeight="1">
      <c r="A17" s="35"/>
      <c r="B17" s="40"/>
      <c r="C17" s="35"/>
      <c r="D17" s="106" t="s">
        <v>31</v>
      </c>
      <c r="E17" s="35"/>
      <c r="F17" s="35"/>
      <c r="G17" s="35"/>
      <c r="H17" s="35"/>
      <c r="I17" s="106" t="s">
        <v>26</v>
      </c>
      <c r="J17" s="31" t="str">
        <f>'Rekapitulace zakázky'!AN13</f>
        <v>Vyplň údaj</v>
      </c>
      <c r="K17" s="35"/>
      <c r="L17" s="107"/>
      <c r="S17" s="35"/>
      <c r="T17" s="35"/>
      <c r="U17" s="35"/>
      <c r="V17" s="35"/>
      <c r="W17" s="35"/>
      <c r="X17" s="35"/>
      <c r="Y17" s="35"/>
      <c r="Z17" s="35"/>
      <c r="AA17" s="35"/>
      <c r="AB17" s="35"/>
      <c r="AC17" s="35"/>
      <c r="AD17" s="35"/>
      <c r="AE17" s="35"/>
    </row>
    <row r="18" spans="1:31" s="2" customFormat="1" ht="18" customHeight="1">
      <c r="A18" s="35"/>
      <c r="B18" s="40"/>
      <c r="C18" s="35"/>
      <c r="D18" s="35"/>
      <c r="E18" s="374" t="str">
        <f>'Rekapitulace zakázky'!E14</f>
        <v>Vyplň údaj</v>
      </c>
      <c r="F18" s="375"/>
      <c r="G18" s="375"/>
      <c r="H18" s="375"/>
      <c r="I18" s="106" t="s">
        <v>29</v>
      </c>
      <c r="J18" s="31" t="str">
        <f>'Rekapitulace zakázky'!AN14</f>
        <v>Vyplň údaj</v>
      </c>
      <c r="K18" s="35"/>
      <c r="L18" s="107"/>
      <c r="S18" s="35"/>
      <c r="T18" s="35"/>
      <c r="U18" s="35"/>
      <c r="V18" s="35"/>
      <c r="W18" s="35"/>
      <c r="X18" s="35"/>
      <c r="Y18" s="35"/>
      <c r="Z18" s="35"/>
      <c r="AA18" s="35"/>
      <c r="AB18" s="35"/>
      <c r="AC18" s="35"/>
      <c r="AD18" s="35"/>
      <c r="AE18" s="35"/>
    </row>
    <row r="19" spans="1:31" s="2" customFormat="1" ht="7" customHeight="1">
      <c r="A19" s="35"/>
      <c r="B19" s="40"/>
      <c r="C19" s="35"/>
      <c r="D19" s="35"/>
      <c r="E19" s="35"/>
      <c r="F19" s="35"/>
      <c r="G19" s="35"/>
      <c r="H19" s="35"/>
      <c r="I19" s="35"/>
      <c r="J19" s="35"/>
      <c r="K19" s="35"/>
      <c r="L19" s="107"/>
      <c r="S19" s="35"/>
      <c r="T19" s="35"/>
      <c r="U19" s="35"/>
      <c r="V19" s="35"/>
      <c r="W19" s="35"/>
      <c r="X19" s="35"/>
      <c r="Y19" s="35"/>
      <c r="Z19" s="35"/>
      <c r="AA19" s="35"/>
      <c r="AB19" s="35"/>
      <c r="AC19" s="35"/>
      <c r="AD19" s="35"/>
      <c r="AE19" s="35"/>
    </row>
    <row r="20" spans="1:31" s="2" customFormat="1" ht="12" customHeight="1">
      <c r="A20" s="35"/>
      <c r="B20" s="40"/>
      <c r="C20" s="35"/>
      <c r="D20" s="106" t="s">
        <v>33</v>
      </c>
      <c r="E20" s="35"/>
      <c r="F20" s="35"/>
      <c r="G20" s="35"/>
      <c r="H20" s="35"/>
      <c r="I20" s="106" t="s">
        <v>26</v>
      </c>
      <c r="J20" s="108" t="str">
        <f>IF('Rekapitulace zakázky'!AN16="","",'Rekapitulace zakázky'!AN16)</f>
        <v/>
      </c>
      <c r="K20" s="35"/>
      <c r="L20" s="107"/>
      <c r="S20" s="35"/>
      <c r="T20" s="35"/>
      <c r="U20" s="35"/>
      <c r="V20" s="35"/>
      <c r="W20" s="35"/>
      <c r="X20" s="35"/>
      <c r="Y20" s="35"/>
      <c r="Z20" s="35"/>
      <c r="AA20" s="35"/>
      <c r="AB20" s="35"/>
      <c r="AC20" s="35"/>
      <c r="AD20" s="35"/>
      <c r="AE20" s="35"/>
    </row>
    <row r="21" spans="1:31" s="2" customFormat="1" ht="18" customHeight="1">
      <c r="A21" s="35"/>
      <c r="B21" s="40"/>
      <c r="C21" s="35"/>
      <c r="D21" s="35"/>
      <c r="E21" s="108" t="str">
        <f>IF('Rekapitulace zakázky'!E17="","",'Rekapitulace zakázky'!E17)</f>
        <v xml:space="preserve"> </v>
      </c>
      <c r="F21" s="35"/>
      <c r="G21" s="35"/>
      <c r="H21" s="35"/>
      <c r="I21" s="106" t="s">
        <v>29</v>
      </c>
      <c r="J21" s="108" t="str">
        <f>IF('Rekapitulace zakázky'!AN17="","",'Rekapitulace zakázky'!AN17)</f>
        <v/>
      </c>
      <c r="K21" s="35"/>
      <c r="L21" s="107"/>
      <c r="S21" s="35"/>
      <c r="T21" s="35"/>
      <c r="U21" s="35"/>
      <c r="V21" s="35"/>
      <c r="W21" s="35"/>
      <c r="X21" s="35"/>
      <c r="Y21" s="35"/>
      <c r="Z21" s="35"/>
      <c r="AA21" s="35"/>
      <c r="AB21" s="35"/>
      <c r="AC21" s="35"/>
      <c r="AD21" s="35"/>
      <c r="AE21" s="35"/>
    </row>
    <row r="22" spans="1:31" s="2" customFormat="1" ht="7" customHeight="1">
      <c r="A22" s="35"/>
      <c r="B22" s="40"/>
      <c r="C22" s="35"/>
      <c r="D22" s="35"/>
      <c r="E22" s="35"/>
      <c r="F22" s="35"/>
      <c r="G22" s="35"/>
      <c r="H22" s="35"/>
      <c r="I22" s="35"/>
      <c r="J22" s="35"/>
      <c r="K22" s="35"/>
      <c r="L22" s="107"/>
      <c r="S22" s="35"/>
      <c r="T22" s="35"/>
      <c r="U22" s="35"/>
      <c r="V22" s="35"/>
      <c r="W22" s="35"/>
      <c r="X22" s="35"/>
      <c r="Y22" s="35"/>
      <c r="Z22" s="35"/>
      <c r="AA22" s="35"/>
      <c r="AB22" s="35"/>
      <c r="AC22" s="35"/>
      <c r="AD22" s="35"/>
      <c r="AE22" s="35"/>
    </row>
    <row r="23" spans="1:31" s="2" customFormat="1" ht="12" customHeight="1">
      <c r="A23" s="35"/>
      <c r="B23" s="40"/>
      <c r="C23" s="35"/>
      <c r="D23" s="106" t="s">
        <v>36</v>
      </c>
      <c r="E23" s="35"/>
      <c r="F23" s="35"/>
      <c r="G23" s="35"/>
      <c r="H23" s="35"/>
      <c r="I23" s="106" t="s">
        <v>26</v>
      </c>
      <c r="J23" s="108" t="s">
        <v>19</v>
      </c>
      <c r="K23" s="35"/>
      <c r="L23" s="107"/>
      <c r="S23" s="35"/>
      <c r="T23" s="35"/>
      <c r="U23" s="35"/>
      <c r="V23" s="35"/>
      <c r="W23" s="35"/>
      <c r="X23" s="35"/>
      <c r="Y23" s="35"/>
      <c r="Z23" s="35"/>
      <c r="AA23" s="35"/>
      <c r="AB23" s="35"/>
      <c r="AC23" s="35"/>
      <c r="AD23" s="35"/>
      <c r="AE23" s="35"/>
    </row>
    <row r="24" spans="1:31" s="2" customFormat="1" ht="18" customHeight="1">
      <c r="A24" s="35"/>
      <c r="B24" s="40"/>
      <c r="C24" s="35"/>
      <c r="D24" s="35"/>
      <c r="E24" s="108" t="s">
        <v>37</v>
      </c>
      <c r="F24" s="35"/>
      <c r="G24" s="35"/>
      <c r="H24" s="35"/>
      <c r="I24" s="106" t="s">
        <v>29</v>
      </c>
      <c r="J24" s="108" t="s">
        <v>19</v>
      </c>
      <c r="K24" s="35"/>
      <c r="L24" s="107"/>
      <c r="S24" s="35"/>
      <c r="T24" s="35"/>
      <c r="U24" s="35"/>
      <c r="V24" s="35"/>
      <c r="W24" s="35"/>
      <c r="X24" s="35"/>
      <c r="Y24" s="35"/>
      <c r="Z24" s="35"/>
      <c r="AA24" s="35"/>
      <c r="AB24" s="35"/>
      <c r="AC24" s="35"/>
      <c r="AD24" s="35"/>
      <c r="AE24" s="35"/>
    </row>
    <row r="25" spans="1:31" s="2" customFormat="1" ht="7" customHeight="1">
      <c r="A25" s="35"/>
      <c r="B25" s="40"/>
      <c r="C25" s="35"/>
      <c r="D25" s="35"/>
      <c r="E25" s="35"/>
      <c r="F25" s="35"/>
      <c r="G25" s="35"/>
      <c r="H25" s="35"/>
      <c r="I25" s="35"/>
      <c r="J25" s="35"/>
      <c r="K25" s="35"/>
      <c r="L25" s="107"/>
      <c r="S25" s="35"/>
      <c r="T25" s="35"/>
      <c r="U25" s="35"/>
      <c r="V25" s="35"/>
      <c r="W25" s="35"/>
      <c r="X25" s="35"/>
      <c r="Y25" s="35"/>
      <c r="Z25" s="35"/>
      <c r="AA25" s="35"/>
      <c r="AB25" s="35"/>
      <c r="AC25" s="35"/>
      <c r="AD25" s="35"/>
      <c r="AE25" s="35"/>
    </row>
    <row r="26" spans="1:31" s="2" customFormat="1" ht="12" customHeight="1">
      <c r="A26" s="35"/>
      <c r="B26" s="40"/>
      <c r="C26" s="35"/>
      <c r="D26" s="106" t="s">
        <v>38</v>
      </c>
      <c r="E26" s="35"/>
      <c r="F26" s="35"/>
      <c r="G26" s="35"/>
      <c r="H26" s="35"/>
      <c r="I26" s="35"/>
      <c r="J26" s="35"/>
      <c r="K26" s="35"/>
      <c r="L26" s="107"/>
      <c r="S26" s="35"/>
      <c r="T26" s="35"/>
      <c r="U26" s="35"/>
      <c r="V26" s="35"/>
      <c r="W26" s="35"/>
      <c r="X26" s="35"/>
      <c r="Y26" s="35"/>
      <c r="Z26" s="35"/>
      <c r="AA26" s="35"/>
      <c r="AB26" s="35"/>
      <c r="AC26" s="35"/>
      <c r="AD26" s="35"/>
      <c r="AE26" s="35"/>
    </row>
    <row r="27" spans="1:31" s="8" customFormat="1" ht="16.5" customHeight="1">
      <c r="A27" s="110"/>
      <c r="B27" s="111"/>
      <c r="C27" s="110"/>
      <c r="D27" s="110"/>
      <c r="E27" s="376" t="s">
        <v>19</v>
      </c>
      <c r="F27" s="376"/>
      <c r="G27" s="376"/>
      <c r="H27" s="376"/>
      <c r="I27" s="110"/>
      <c r="J27" s="110"/>
      <c r="K27" s="110"/>
      <c r="L27" s="112"/>
      <c r="S27" s="110"/>
      <c r="T27" s="110"/>
      <c r="U27" s="110"/>
      <c r="V27" s="110"/>
      <c r="W27" s="110"/>
      <c r="X27" s="110"/>
      <c r="Y27" s="110"/>
      <c r="Z27" s="110"/>
      <c r="AA27" s="110"/>
      <c r="AB27" s="110"/>
      <c r="AC27" s="110"/>
      <c r="AD27" s="110"/>
      <c r="AE27" s="110"/>
    </row>
    <row r="28" spans="1:31" s="2" customFormat="1" ht="7" customHeight="1">
      <c r="A28" s="35"/>
      <c r="B28" s="40"/>
      <c r="C28" s="35"/>
      <c r="D28" s="35"/>
      <c r="E28" s="35"/>
      <c r="F28" s="35"/>
      <c r="G28" s="35"/>
      <c r="H28" s="35"/>
      <c r="I28" s="35"/>
      <c r="J28" s="35"/>
      <c r="K28" s="35"/>
      <c r="L28" s="107"/>
      <c r="S28" s="35"/>
      <c r="T28" s="35"/>
      <c r="U28" s="35"/>
      <c r="V28" s="35"/>
      <c r="W28" s="35"/>
      <c r="X28" s="35"/>
      <c r="Y28" s="35"/>
      <c r="Z28" s="35"/>
      <c r="AA28" s="35"/>
      <c r="AB28" s="35"/>
      <c r="AC28" s="35"/>
      <c r="AD28" s="35"/>
      <c r="AE28" s="35"/>
    </row>
    <row r="29" spans="1:31" s="2" customFormat="1" ht="7" customHeight="1">
      <c r="A29" s="35"/>
      <c r="B29" s="40"/>
      <c r="C29" s="35"/>
      <c r="D29" s="113"/>
      <c r="E29" s="113"/>
      <c r="F29" s="113"/>
      <c r="G29" s="113"/>
      <c r="H29" s="113"/>
      <c r="I29" s="113"/>
      <c r="J29" s="113"/>
      <c r="K29" s="113"/>
      <c r="L29" s="107"/>
      <c r="S29" s="35"/>
      <c r="T29" s="35"/>
      <c r="U29" s="35"/>
      <c r="V29" s="35"/>
      <c r="W29" s="35"/>
      <c r="X29" s="35"/>
      <c r="Y29" s="35"/>
      <c r="Z29" s="35"/>
      <c r="AA29" s="35"/>
      <c r="AB29" s="35"/>
      <c r="AC29" s="35"/>
      <c r="AD29" s="35"/>
      <c r="AE29" s="35"/>
    </row>
    <row r="30" spans="1:31" s="2" customFormat="1" ht="25.4" customHeight="1">
      <c r="A30" s="35"/>
      <c r="B30" s="40"/>
      <c r="C30" s="35"/>
      <c r="D30" s="114" t="s">
        <v>40</v>
      </c>
      <c r="E30" s="35"/>
      <c r="F30" s="35"/>
      <c r="G30" s="35"/>
      <c r="H30" s="35"/>
      <c r="I30" s="35"/>
      <c r="J30" s="115">
        <f>ROUND(J86, 2)</f>
        <v>0</v>
      </c>
      <c r="K30" s="35"/>
      <c r="L30" s="107"/>
      <c r="S30" s="35"/>
      <c r="T30" s="35"/>
      <c r="U30" s="35"/>
      <c r="V30" s="35"/>
      <c r="W30" s="35"/>
      <c r="X30" s="35"/>
      <c r="Y30" s="35"/>
      <c r="Z30" s="35"/>
      <c r="AA30" s="35"/>
      <c r="AB30" s="35"/>
      <c r="AC30" s="35"/>
      <c r="AD30" s="35"/>
      <c r="AE30" s="35"/>
    </row>
    <row r="31" spans="1:31" s="2" customFormat="1" ht="7" customHeight="1">
      <c r="A31" s="35"/>
      <c r="B31" s="40"/>
      <c r="C31" s="35"/>
      <c r="D31" s="113"/>
      <c r="E31" s="113"/>
      <c r="F31" s="113"/>
      <c r="G31" s="113"/>
      <c r="H31" s="113"/>
      <c r="I31" s="113"/>
      <c r="J31" s="113"/>
      <c r="K31" s="113"/>
      <c r="L31" s="107"/>
      <c r="S31" s="35"/>
      <c r="T31" s="35"/>
      <c r="U31" s="35"/>
      <c r="V31" s="35"/>
      <c r="W31" s="35"/>
      <c r="X31" s="35"/>
      <c r="Y31" s="35"/>
      <c r="Z31" s="35"/>
      <c r="AA31" s="35"/>
      <c r="AB31" s="35"/>
      <c r="AC31" s="35"/>
      <c r="AD31" s="35"/>
      <c r="AE31" s="35"/>
    </row>
    <row r="32" spans="1:31" s="2" customFormat="1" ht="14.4" customHeight="1">
      <c r="A32" s="35"/>
      <c r="B32" s="40"/>
      <c r="C32" s="35"/>
      <c r="D32" s="35"/>
      <c r="E32" s="35"/>
      <c r="F32" s="116" t="s">
        <v>42</v>
      </c>
      <c r="G32" s="35"/>
      <c r="H32" s="35"/>
      <c r="I32" s="116" t="s">
        <v>41</v>
      </c>
      <c r="J32" s="116" t="s">
        <v>43</v>
      </c>
      <c r="K32" s="35"/>
      <c r="L32" s="107"/>
      <c r="S32" s="35"/>
      <c r="T32" s="35"/>
      <c r="U32" s="35"/>
      <c r="V32" s="35"/>
      <c r="W32" s="35"/>
      <c r="X32" s="35"/>
      <c r="Y32" s="35"/>
      <c r="Z32" s="35"/>
      <c r="AA32" s="35"/>
      <c r="AB32" s="35"/>
      <c r="AC32" s="35"/>
      <c r="AD32" s="35"/>
      <c r="AE32" s="35"/>
    </row>
    <row r="33" spans="1:31" s="2" customFormat="1" ht="14.4" customHeight="1">
      <c r="A33" s="35"/>
      <c r="B33" s="40"/>
      <c r="C33" s="35"/>
      <c r="D33" s="117" t="s">
        <v>44</v>
      </c>
      <c r="E33" s="106" t="s">
        <v>45</v>
      </c>
      <c r="F33" s="118">
        <f>ROUND((SUM(BE86:BE213)),  2)</f>
        <v>0</v>
      </c>
      <c r="G33" s="35"/>
      <c r="H33" s="35"/>
      <c r="I33" s="119">
        <v>0.21</v>
      </c>
      <c r="J33" s="118">
        <f>ROUND(((SUM(BE86:BE213))*I33),  2)</f>
        <v>0</v>
      </c>
      <c r="K33" s="35"/>
      <c r="L33" s="107"/>
      <c r="S33" s="35"/>
      <c r="T33" s="35"/>
      <c r="U33" s="35"/>
      <c r="V33" s="35"/>
      <c r="W33" s="35"/>
      <c r="X33" s="35"/>
      <c r="Y33" s="35"/>
      <c r="Z33" s="35"/>
      <c r="AA33" s="35"/>
      <c r="AB33" s="35"/>
      <c r="AC33" s="35"/>
      <c r="AD33" s="35"/>
      <c r="AE33" s="35"/>
    </row>
    <row r="34" spans="1:31" s="2" customFormat="1" ht="14.4" customHeight="1">
      <c r="A34" s="35"/>
      <c r="B34" s="40"/>
      <c r="C34" s="35"/>
      <c r="D34" s="35"/>
      <c r="E34" s="106" t="s">
        <v>46</v>
      </c>
      <c r="F34" s="118">
        <f>ROUND((SUM(BF86:BF213)),  2)</f>
        <v>0</v>
      </c>
      <c r="G34" s="35"/>
      <c r="H34" s="35"/>
      <c r="I34" s="119">
        <v>0.15</v>
      </c>
      <c r="J34" s="118">
        <f>ROUND(((SUM(BF86:BF213))*I34),  2)</f>
        <v>0</v>
      </c>
      <c r="K34" s="35"/>
      <c r="L34" s="107"/>
      <c r="S34" s="35"/>
      <c r="T34" s="35"/>
      <c r="U34" s="35"/>
      <c r="V34" s="35"/>
      <c r="W34" s="35"/>
      <c r="X34" s="35"/>
      <c r="Y34" s="35"/>
      <c r="Z34" s="35"/>
      <c r="AA34" s="35"/>
      <c r="AB34" s="35"/>
      <c r="AC34" s="35"/>
      <c r="AD34" s="35"/>
      <c r="AE34" s="35"/>
    </row>
    <row r="35" spans="1:31" s="2" customFormat="1" ht="14.4" hidden="1" customHeight="1">
      <c r="A35" s="35"/>
      <c r="B35" s="40"/>
      <c r="C35" s="35"/>
      <c r="D35" s="35"/>
      <c r="E35" s="106" t="s">
        <v>47</v>
      </c>
      <c r="F35" s="118">
        <f>ROUND((SUM(BG86:BG213)),  2)</f>
        <v>0</v>
      </c>
      <c r="G35" s="35"/>
      <c r="H35" s="35"/>
      <c r="I35" s="119">
        <v>0.21</v>
      </c>
      <c r="J35" s="118">
        <f>0</f>
        <v>0</v>
      </c>
      <c r="K35" s="35"/>
      <c r="L35" s="107"/>
      <c r="S35" s="35"/>
      <c r="T35" s="35"/>
      <c r="U35" s="35"/>
      <c r="V35" s="35"/>
      <c r="W35" s="35"/>
      <c r="X35" s="35"/>
      <c r="Y35" s="35"/>
      <c r="Z35" s="35"/>
      <c r="AA35" s="35"/>
      <c r="AB35" s="35"/>
      <c r="AC35" s="35"/>
      <c r="AD35" s="35"/>
      <c r="AE35" s="35"/>
    </row>
    <row r="36" spans="1:31" s="2" customFormat="1" ht="14.4" hidden="1" customHeight="1">
      <c r="A36" s="35"/>
      <c r="B36" s="40"/>
      <c r="C36" s="35"/>
      <c r="D36" s="35"/>
      <c r="E36" s="106" t="s">
        <v>48</v>
      </c>
      <c r="F36" s="118">
        <f>ROUND((SUM(BH86:BH213)),  2)</f>
        <v>0</v>
      </c>
      <c r="G36" s="35"/>
      <c r="H36" s="35"/>
      <c r="I36" s="119">
        <v>0.15</v>
      </c>
      <c r="J36" s="118">
        <f>0</f>
        <v>0</v>
      </c>
      <c r="K36" s="35"/>
      <c r="L36" s="107"/>
      <c r="S36" s="35"/>
      <c r="T36" s="35"/>
      <c r="U36" s="35"/>
      <c r="V36" s="35"/>
      <c r="W36" s="35"/>
      <c r="X36" s="35"/>
      <c r="Y36" s="35"/>
      <c r="Z36" s="35"/>
      <c r="AA36" s="35"/>
      <c r="AB36" s="35"/>
      <c r="AC36" s="35"/>
      <c r="AD36" s="35"/>
      <c r="AE36" s="35"/>
    </row>
    <row r="37" spans="1:31" s="2" customFormat="1" ht="14.4" hidden="1" customHeight="1">
      <c r="A37" s="35"/>
      <c r="B37" s="40"/>
      <c r="C37" s="35"/>
      <c r="D37" s="35"/>
      <c r="E37" s="106" t="s">
        <v>49</v>
      </c>
      <c r="F37" s="118">
        <f>ROUND((SUM(BI86:BI213)),  2)</f>
        <v>0</v>
      </c>
      <c r="G37" s="35"/>
      <c r="H37" s="35"/>
      <c r="I37" s="119">
        <v>0</v>
      </c>
      <c r="J37" s="118">
        <f>0</f>
        <v>0</v>
      </c>
      <c r="K37" s="35"/>
      <c r="L37" s="107"/>
      <c r="S37" s="35"/>
      <c r="T37" s="35"/>
      <c r="U37" s="35"/>
      <c r="V37" s="35"/>
      <c r="W37" s="35"/>
      <c r="X37" s="35"/>
      <c r="Y37" s="35"/>
      <c r="Z37" s="35"/>
      <c r="AA37" s="35"/>
      <c r="AB37" s="35"/>
      <c r="AC37" s="35"/>
      <c r="AD37" s="35"/>
      <c r="AE37" s="35"/>
    </row>
    <row r="38" spans="1:31" s="2" customFormat="1" ht="7" customHeight="1">
      <c r="A38" s="35"/>
      <c r="B38" s="40"/>
      <c r="C38" s="35"/>
      <c r="D38" s="35"/>
      <c r="E38" s="35"/>
      <c r="F38" s="35"/>
      <c r="G38" s="35"/>
      <c r="H38" s="35"/>
      <c r="I38" s="35"/>
      <c r="J38" s="35"/>
      <c r="K38" s="35"/>
      <c r="L38" s="107"/>
      <c r="S38" s="35"/>
      <c r="T38" s="35"/>
      <c r="U38" s="35"/>
      <c r="V38" s="35"/>
      <c r="W38" s="35"/>
      <c r="X38" s="35"/>
      <c r="Y38" s="35"/>
      <c r="Z38" s="35"/>
      <c r="AA38" s="35"/>
      <c r="AB38" s="35"/>
      <c r="AC38" s="35"/>
      <c r="AD38" s="35"/>
      <c r="AE38" s="35"/>
    </row>
    <row r="39" spans="1:31" s="2" customFormat="1" ht="25.4" customHeight="1">
      <c r="A39" s="35"/>
      <c r="B39" s="40"/>
      <c r="C39" s="120"/>
      <c r="D39" s="121" t="s">
        <v>50</v>
      </c>
      <c r="E39" s="122"/>
      <c r="F39" s="122"/>
      <c r="G39" s="123" t="s">
        <v>51</v>
      </c>
      <c r="H39" s="124" t="s">
        <v>52</v>
      </c>
      <c r="I39" s="122"/>
      <c r="J39" s="125">
        <f>SUM(J30:J37)</f>
        <v>0</v>
      </c>
      <c r="K39" s="126"/>
      <c r="L39" s="107"/>
      <c r="S39" s="35"/>
      <c r="T39" s="35"/>
      <c r="U39" s="35"/>
      <c r="V39" s="35"/>
      <c r="W39" s="35"/>
      <c r="X39" s="35"/>
      <c r="Y39" s="35"/>
      <c r="Z39" s="35"/>
      <c r="AA39" s="35"/>
      <c r="AB39" s="35"/>
      <c r="AC39" s="35"/>
      <c r="AD39" s="35"/>
      <c r="AE39" s="35"/>
    </row>
    <row r="40" spans="1:31" s="2" customFormat="1" ht="14.4" customHeight="1">
      <c r="A40" s="35"/>
      <c r="B40" s="127"/>
      <c r="C40" s="128"/>
      <c r="D40" s="128"/>
      <c r="E40" s="128"/>
      <c r="F40" s="128"/>
      <c r="G40" s="128"/>
      <c r="H40" s="128"/>
      <c r="I40" s="128"/>
      <c r="J40" s="128"/>
      <c r="K40" s="128"/>
      <c r="L40" s="107"/>
      <c r="S40" s="35"/>
      <c r="T40" s="35"/>
      <c r="U40" s="35"/>
      <c r="V40" s="35"/>
      <c r="W40" s="35"/>
      <c r="X40" s="35"/>
      <c r="Y40" s="35"/>
      <c r="Z40" s="35"/>
      <c r="AA40" s="35"/>
      <c r="AB40" s="35"/>
      <c r="AC40" s="35"/>
      <c r="AD40" s="35"/>
      <c r="AE40" s="35"/>
    </row>
    <row r="44" spans="1:31" s="2" customFormat="1" ht="7" customHeight="1">
      <c r="A44" s="35"/>
      <c r="B44" s="129"/>
      <c r="C44" s="130"/>
      <c r="D44" s="130"/>
      <c r="E44" s="130"/>
      <c r="F44" s="130"/>
      <c r="G44" s="130"/>
      <c r="H44" s="130"/>
      <c r="I44" s="130"/>
      <c r="J44" s="130"/>
      <c r="K44" s="130"/>
      <c r="L44" s="107"/>
      <c r="S44" s="35"/>
      <c r="T44" s="35"/>
      <c r="U44" s="35"/>
      <c r="V44" s="35"/>
      <c r="W44" s="35"/>
      <c r="X44" s="35"/>
      <c r="Y44" s="35"/>
      <c r="Z44" s="35"/>
      <c r="AA44" s="35"/>
      <c r="AB44" s="35"/>
      <c r="AC44" s="35"/>
      <c r="AD44" s="35"/>
      <c r="AE44" s="35"/>
    </row>
    <row r="45" spans="1:31" s="2" customFormat="1" ht="25" customHeight="1">
      <c r="A45" s="35"/>
      <c r="B45" s="36"/>
      <c r="C45" s="24" t="s">
        <v>98</v>
      </c>
      <c r="D45" s="37"/>
      <c r="E45" s="37"/>
      <c r="F45" s="37"/>
      <c r="G45" s="37"/>
      <c r="H45" s="37"/>
      <c r="I45" s="37"/>
      <c r="J45" s="37"/>
      <c r="K45" s="37"/>
      <c r="L45" s="107"/>
      <c r="S45" s="35"/>
      <c r="T45" s="35"/>
      <c r="U45" s="35"/>
      <c r="V45" s="35"/>
      <c r="W45" s="35"/>
      <c r="X45" s="35"/>
      <c r="Y45" s="35"/>
      <c r="Z45" s="35"/>
      <c r="AA45" s="35"/>
      <c r="AB45" s="35"/>
      <c r="AC45" s="35"/>
      <c r="AD45" s="35"/>
      <c r="AE45" s="35"/>
    </row>
    <row r="46" spans="1:31" s="2" customFormat="1" ht="7" customHeight="1">
      <c r="A46" s="35"/>
      <c r="B46" s="36"/>
      <c r="C46" s="37"/>
      <c r="D46" s="37"/>
      <c r="E46" s="37"/>
      <c r="F46" s="37"/>
      <c r="G46" s="37"/>
      <c r="H46" s="37"/>
      <c r="I46" s="37"/>
      <c r="J46" s="37"/>
      <c r="K46" s="37"/>
      <c r="L46" s="107"/>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37"/>
      <c r="J47" s="37"/>
      <c r="K47" s="37"/>
      <c r="L47" s="107"/>
      <c r="S47" s="35"/>
      <c r="T47" s="35"/>
      <c r="U47" s="35"/>
      <c r="V47" s="35"/>
      <c r="W47" s="35"/>
      <c r="X47" s="35"/>
      <c r="Y47" s="35"/>
      <c r="Z47" s="35"/>
      <c r="AA47" s="35"/>
      <c r="AB47" s="35"/>
      <c r="AC47" s="35"/>
      <c r="AD47" s="35"/>
      <c r="AE47" s="35"/>
    </row>
    <row r="48" spans="1:31" s="2" customFormat="1" ht="16.5" customHeight="1">
      <c r="A48" s="35"/>
      <c r="B48" s="36"/>
      <c r="C48" s="37"/>
      <c r="D48" s="37"/>
      <c r="E48" s="377" t="str">
        <f>E7</f>
        <v>Oprava mostu v km 1,122 na trati Hanušovice - Mikulovice</v>
      </c>
      <c r="F48" s="378"/>
      <c r="G48" s="378"/>
      <c r="H48" s="378"/>
      <c r="I48" s="37"/>
      <c r="J48" s="37"/>
      <c r="K48" s="37"/>
      <c r="L48" s="107"/>
      <c r="S48" s="35"/>
      <c r="T48" s="35"/>
      <c r="U48" s="35"/>
      <c r="V48" s="35"/>
      <c r="W48" s="35"/>
      <c r="X48" s="35"/>
      <c r="Y48" s="35"/>
      <c r="Z48" s="35"/>
      <c r="AA48" s="35"/>
      <c r="AB48" s="35"/>
      <c r="AC48" s="35"/>
      <c r="AD48" s="35"/>
      <c r="AE48" s="35"/>
    </row>
    <row r="49" spans="1:47" s="2" customFormat="1" ht="12" customHeight="1">
      <c r="A49" s="35"/>
      <c r="B49" s="36"/>
      <c r="C49" s="30" t="s">
        <v>96</v>
      </c>
      <c r="D49" s="37"/>
      <c r="E49" s="37"/>
      <c r="F49" s="37"/>
      <c r="G49" s="37"/>
      <c r="H49" s="37"/>
      <c r="I49" s="37"/>
      <c r="J49" s="37"/>
      <c r="K49" s="37"/>
      <c r="L49" s="107"/>
      <c r="S49" s="35"/>
      <c r="T49" s="35"/>
      <c r="U49" s="35"/>
      <c r="V49" s="35"/>
      <c r="W49" s="35"/>
      <c r="X49" s="35"/>
      <c r="Y49" s="35"/>
      <c r="Z49" s="35"/>
      <c r="AA49" s="35"/>
      <c r="AB49" s="35"/>
      <c r="AC49" s="35"/>
      <c r="AD49" s="35"/>
      <c r="AE49" s="35"/>
    </row>
    <row r="50" spans="1:47" s="2" customFormat="1" ht="16.5" customHeight="1">
      <c r="A50" s="35"/>
      <c r="B50" s="36"/>
      <c r="C50" s="37"/>
      <c r="D50" s="37"/>
      <c r="E50" s="330" t="str">
        <f>E9</f>
        <v>VRN a VON - VRN a VON pro SO 01 Most km 1,122</v>
      </c>
      <c r="F50" s="379"/>
      <c r="G50" s="379"/>
      <c r="H50" s="379"/>
      <c r="I50" s="37"/>
      <c r="J50" s="37"/>
      <c r="K50" s="37"/>
      <c r="L50" s="107"/>
      <c r="S50" s="35"/>
      <c r="T50" s="35"/>
      <c r="U50" s="35"/>
      <c r="V50" s="35"/>
      <c r="W50" s="35"/>
      <c r="X50" s="35"/>
      <c r="Y50" s="35"/>
      <c r="Z50" s="35"/>
      <c r="AA50" s="35"/>
      <c r="AB50" s="35"/>
      <c r="AC50" s="35"/>
      <c r="AD50" s="35"/>
      <c r="AE50" s="35"/>
    </row>
    <row r="51" spans="1:47" s="2" customFormat="1" ht="7" customHeight="1">
      <c r="A51" s="35"/>
      <c r="B51" s="36"/>
      <c r="C51" s="37"/>
      <c r="D51" s="37"/>
      <c r="E51" s="37"/>
      <c r="F51" s="37"/>
      <c r="G51" s="37"/>
      <c r="H51" s="37"/>
      <c r="I51" s="37"/>
      <c r="J51" s="37"/>
      <c r="K51" s="37"/>
      <c r="L51" s="107"/>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Hanušovice</v>
      </c>
      <c r="G52" s="37"/>
      <c r="H52" s="37"/>
      <c r="I52" s="30" t="s">
        <v>23</v>
      </c>
      <c r="J52" s="60" t="str">
        <f>IF(J12="","",J12)</f>
        <v>3. 2. 2022</v>
      </c>
      <c r="K52" s="37"/>
      <c r="L52" s="107"/>
      <c r="S52" s="35"/>
      <c r="T52" s="35"/>
      <c r="U52" s="35"/>
      <c r="V52" s="35"/>
      <c r="W52" s="35"/>
      <c r="X52" s="35"/>
      <c r="Y52" s="35"/>
      <c r="Z52" s="35"/>
      <c r="AA52" s="35"/>
      <c r="AB52" s="35"/>
      <c r="AC52" s="35"/>
      <c r="AD52" s="35"/>
      <c r="AE52" s="35"/>
    </row>
    <row r="53" spans="1:47" s="2" customFormat="1" ht="7" customHeight="1">
      <c r="A53" s="35"/>
      <c r="B53" s="36"/>
      <c r="C53" s="37"/>
      <c r="D53" s="37"/>
      <c r="E53" s="37"/>
      <c r="F53" s="37"/>
      <c r="G53" s="37"/>
      <c r="H53" s="37"/>
      <c r="I53" s="37"/>
      <c r="J53" s="37"/>
      <c r="K53" s="37"/>
      <c r="L53" s="107"/>
      <c r="S53" s="35"/>
      <c r="T53" s="35"/>
      <c r="U53" s="35"/>
      <c r="V53" s="35"/>
      <c r="W53" s="35"/>
      <c r="X53" s="35"/>
      <c r="Y53" s="35"/>
      <c r="Z53" s="35"/>
      <c r="AA53" s="35"/>
      <c r="AB53" s="35"/>
      <c r="AC53" s="35"/>
      <c r="AD53" s="35"/>
      <c r="AE53" s="35"/>
    </row>
    <row r="54" spans="1:47" s="2" customFormat="1" ht="15.15" customHeight="1">
      <c r="A54" s="35"/>
      <c r="B54" s="36"/>
      <c r="C54" s="30" t="s">
        <v>25</v>
      </c>
      <c r="D54" s="37"/>
      <c r="E54" s="37"/>
      <c r="F54" s="28" t="str">
        <f>E15</f>
        <v>Správa železnic, státní organizace</v>
      </c>
      <c r="G54" s="37"/>
      <c r="H54" s="37"/>
      <c r="I54" s="30" t="s">
        <v>33</v>
      </c>
      <c r="J54" s="33" t="str">
        <f>E21</f>
        <v xml:space="preserve"> </v>
      </c>
      <c r="K54" s="37"/>
      <c r="L54" s="107"/>
      <c r="S54" s="35"/>
      <c r="T54" s="35"/>
      <c r="U54" s="35"/>
      <c r="V54" s="35"/>
      <c r="W54" s="35"/>
      <c r="X54" s="35"/>
      <c r="Y54" s="35"/>
      <c r="Z54" s="35"/>
      <c r="AA54" s="35"/>
      <c r="AB54" s="35"/>
      <c r="AC54" s="35"/>
      <c r="AD54" s="35"/>
      <c r="AE54" s="35"/>
    </row>
    <row r="55" spans="1:47" s="2" customFormat="1" ht="15.15" customHeight="1">
      <c r="A55" s="35"/>
      <c r="B55" s="36"/>
      <c r="C55" s="30" t="s">
        <v>31</v>
      </c>
      <c r="D55" s="37"/>
      <c r="E55" s="37"/>
      <c r="F55" s="28" t="str">
        <f>IF(E18="","",E18)</f>
        <v>Vyplň údaj</v>
      </c>
      <c r="G55" s="37"/>
      <c r="H55" s="37"/>
      <c r="I55" s="30" t="s">
        <v>36</v>
      </c>
      <c r="J55" s="33" t="str">
        <f>E24</f>
        <v>Ing Basler Miroslav</v>
      </c>
      <c r="K55" s="37"/>
      <c r="L55" s="107"/>
      <c r="S55" s="35"/>
      <c r="T55" s="35"/>
      <c r="U55" s="35"/>
      <c r="V55" s="35"/>
      <c r="W55" s="35"/>
      <c r="X55" s="35"/>
      <c r="Y55" s="35"/>
      <c r="Z55" s="35"/>
      <c r="AA55" s="35"/>
      <c r="AB55" s="35"/>
      <c r="AC55" s="35"/>
      <c r="AD55" s="35"/>
      <c r="AE55" s="35"/>
    </row>
    <row r="56" spans="1:47" s="2" customFormat="1" ht="10.25" customHeight="1">
      <c r="A56" s="35"/>
      <c r="B56" s="36"/>
      <c r="C56" s="37"/>
      <c r="D56" s="37"/>
      <c r="E56" s="37"/>
      <c r="F56" s="37"/>
      <c r="G56" s="37"/>
      <c r="H56" s="37"/>
      <c r="I56" s="37"/>
      <c r="J56" s="37"/>
      <c r="K56" s="37"/>
      <c r="L56" s="107"/>
      <c r="S56" s="35"/>
      <c r="T56" s="35"/>
      <c r="U56" s="35"/>
      <c r="V56" s="35"/>
      <c r="W56" s="35"/>
      <c r="X56" s="35"/>
      <c r="Y56" s="35"/>
      <c r="Z56" s="35"/>
      <c r="AA56" s="35"/>
      <c r="AB56" s="35"/>
      <c r="AC56" s="35"/>
      <c r="AD56" s="35"/>
      <c r="AE56" s="35"/>
    </row>
    <row r="57" spans="1:47" s="2" customFormat="1" ht="29.25" customHeight="1">
      <c r="A57" s="35"/>
      <c r="B57" s="36"/>
      <c r="C57" s="131" t="s">
        <v>99</v>
      </c>
      <c r="D57" s="132"/>
      <c r="E57" s="132"/>
      <c r="F57" s="132"/>
      <c r="G57" s="132"/>
      <c r="H57" s="132"/>
      <c r="I57" s="132"/>
      <c r="J57" s="133" t="s">
        <v>100</v>
      </c>
      <c r="K57" s="132"/>
      <c r="L57" s="107"/>
      <c r="S57" s="35"/>
      <c r="T57" s="35"/>
      <c r="U57" s="35"/>
      <c r="V57" s="35"/>
      <c r="W57" s="35"/>
      <c r="X57" s="35"/>
      <c r="Y57" s="35"/>
      <c r="Z57" s="35"/>
      <c r="AA57" s="35"/>
      <c r="AB57" s="35"/>
      <c r="AC57" s="35"/>
      <c r="AD57" s="35"/>
      <c r="AE57" s="35"/>
    </row>
    <row r="58" spans="1:47" s="2" customFormat="1" ht="10.25" customHeight="1">
      <c r="A58" s="35"/>
      <c r="B58" s="36"/>
      <c r="C58" s="37"/>
      <c r="D58" s="37"/>
      <c r="E58" s="37"/>
      <c r="F58" s="37"/>
      <c r="G58" s="37"/>
      <c r="H58" s="37"/>
      <c r="I58" s="37"/>
      <c r="J58" s="37"/>
      <c r="K58" s="37"/>
      <c r="L58" s="107"/>
      <c r="S58" s="35"/>
      <c r="T58" s="35"/>
      <c r="U58" s="35"/>
      <c r="V58" s="35"/>
      <c r="W58" s="35"/>
      <c r="X58" s="35"/>
      <c r="Y58" s="35"/>
      <c r="Z58" s="35"/>
      <c r="AA58" s="35"/>
      <c r="AB58" s="35"/>
      <c r="AC58" s="35"/>
      <c r="AD58" s="35"/>
      <c r="AE58" s="35"/>
    </row>
    <row r="59" spans="1:47" s="2" customFormat="1" ht="22.75" customHeight="1">
      <c r="A59" s="35"/>
      <c r="B59" s="36"/>
      <c r="C59" s="134" t="s">
        <v>72</v>
      </c>
      <c r="D59" s="37"/>
      <c r="E59" s="37"/>
      <c r="F59" s="37"/>
      <c r="G59" s="37"/>
      <c r="H59" s="37"/>
      <c r="I59" s="37"/>
      <c r="J59" s="78">
        <f>J86</f>
        <v>0</v>
      </c>
      <c r="K59" s="37"/>
      <c r="L59" s="107"/>
      <c r="S59" s="35"/>
      <c r="T59" s="35"/>
      <c r="U59" s="35"/>
      <c r="V59" s="35"/>
      <c r="W59" s="35"/>
      <c r="X59" s="35"/>
      <c r="Y59" s="35"/>
      <c r="Z59" s="35"/>
      <c r="AA59" s="35"/>
      <c r="AB59" s="35"/>
      <c r="AC59" s="35"/>
      <c r="AD59" s="35"/>
      <c r="AE59" s="35"/>
      <c r="AU59" s="18" t="s">
        <v>101</v>
      </c>
    </row>
    <row r="60" spans="1:47" s="9" customFormat="1" ht="25" customHeight="1">
      <c r="B60" s="135"/>
      <c r="C60" s="136"/>
      <c r="D60" s="137" t="s">
        <v>1072</v>
      </c>
      <c r="E60" s="138"/>
      <c r="F60" s="138"/>
      <c r="G60" s="138"/>
      <c r="H60" s="138"/>
      <c r="I60" s="138"/>
      <c r="J60" s="139">
        <f>J87</f>
        <v>0</v>
      </c>
      <c r="K60" s="136"/>
      <c r="L60" s="140"/>
    </row>
    <row r="61" spans="1:47" s="10" customFormat="1" ht="19.899999999999999" customHeight="1">
      <c r="B61" s="141"/>
      <c r="C61" s="142"/>
      <c r="D61" s="143" t="s">
        <v>1207</v>
      </c>
      <c r="E61" s="144"/>
      <c r="F61" s="144"/>
      <c r="G61" s="144"/>
      <c r="H61" s="144"/>
      <c r="I61" s="144"/>
      <c r="J61" s="145">
        <f>J88</f>
        <v>0</v>
      </c>
      <c r="K61" s="142"/>
      <c r="L61" s="146"/>
    </row>
    <row r="62" spans="1:47" s="10" customFormat="1" ht="19.899999999999999" customHeight="1">
      <c r="B62" s="141"/>
      <c r="C62" s="142"/>
      <c r="D62" s="143" t="s">
        <v>1208</v>
      </c>
      <c r="E62" s="144"/>
      <c r="F62" s="144"/>
      <c r="G62" s="144"/>
      <c r="H62" s="144"/>
      <c r="I62" s="144"/>
      <c r="J62" s="145">
        <f>J119</f>
        <v>0</v>
      </c>
      <c r="K62" s="142"/>
      <c r="L62" s="146"/>
    </row>
    <row r="63" spans="1:47" s="10" customFormat="1" ht="19.899999999999999" customHeight="1">
      <c r="B63" s="141"/>
      <c r="C63" s="142"/>
      <c r="D63" s="143" t="s">
        <v>1209</v>
      </c>
      <c r="E63" s="144"/>
      <c r="F63" s="144"/>
      <c r="G63" s="144"/>
      <c r="H63" s="144"/>
      <c r="I63" s="144"/>
      <c r="J63" s="145">
        <f>J133</f>
        <v>0</v>
      </c>
      <c r="K63" s="142"/>
      <c r="L63" s="146"/>
    </row>
    <row r="64" spans="1:47" s="10" customFormat="1" ht="19.899999999999999" customHeight="1">
      <c r="B64" s="141"/>
      <c r="C64" s="142"/>
      <c r="D64" s="143" t="s">
        <v>1210</v>
      </c>
      <c r="E64" s="144"/>
      <c r="F64" s="144"/>
      <c r="G64" s="144"/>
      <c r="H64" s="144"/>
      <c r="I64" s="144"/>
      <c r="J64" s="145">
        <f>J146</f>
        <v>0</v>
      </c>
      <c r="K64" s="142"/>
      <c r="L64" s="146"/>
    </row>
    <row r="65" spans="1:31" s="10" customFormat="1" ht="19.899999999999999" customHeight="1">
      <c r="B65" s="141"/>
      <c r="C65" s="142"/>
      <c r="D65" s="143" t="s">
        <v>1211</v>
      </c>
      <c r="E65" s="144"/>
      <c r="F65" s="144"/>
      <c r="G65" s="144"/>
      <c r="H65" s="144"/>
      <c r="I65" s="144"/>
      <c r="J65" s="145">
        <f>J152</f>
        <v>0</v>
      </c>
      <c r="K65" s="142"/>
      <c r="L65" s="146"/>
    </row>
    <row r="66" spans="1:31" s="10" customFormat="1" ht="19.899999999999999" customHeight="1">
      <c r="B66" s="141"/>
      <c r="C66" s="142"/>
      <c r="D66" s="143" t="s">
        <v>1212</v>
      </c>
      <c r="E66" s="144"/>
      <c r="F66" s="144"/>
      <c r="G66" s="144"/>
      <c r="H66" s="144"/>
      <c r="I66" s="144"/>
      <c r="J66" s="145">
        <f>J169</f>
        <v>0</v>
      </c>
      <c r="K66" s="142"/>
      <c r="L66" s="146"/>
    </row>
    <row r="67" spans="1:31" s="2" customFormat="1" ht="21.75" customHeight="1">
      <c r="A67" s="35"/>
      <c r="B67" s="36"/>
      <c r="C67" s="37"/>
      <c r="D67" s="37"/>
      <c r="E67" s="37"/>
      <c r="F67" s="37"/>
      <c r="G67" s="37"/>
      <c r="H67" s="37"/>
      <c r="I67" s="37"/>
      <c r="J67" s="37"/>
      <c r="K67" s="37"/>
      <c r="L67" s="107"/>
      <c r="S67" s="35"/>
      <c r="T67" s="35"/>
      <c r="U67" s="35"/>
      <c r="V67" s="35"/>
      <c r="W67" s="35"/>
      <c r="X67" s="35"/>
      <c r="Y67" s="35"/>
      <c r="Z67" s="35"/>
      <c r="AA67" s="35"/>
      <c r="AB67" s="35"/>
      <c r="AC67" s="35"/>
      <c r="AD67" s="35"/>
      <c r="AE67" s="35"/>
    </row>
    <row r="68" spans="1:31" s="2" customFormat="1" ht="7" customHeight="1">
      <c r="A68" s="35"/>
      <c r="B68" s="48"/>
      <c r="C68" s="49"/>
      <c r="D68" s="49"/>
      <c r="E68" s="49"/>
      <c r="F68" s="49"/>
      <c r="G68" s="49"/>
      <c r="H68" s="49"/>
      <c r="I68" s="49"/>
      <c r="J68" s="49"/>
      <c r="K68" s="49"/>
      <c r="L68" s="107"/>
      <c r="S68" s="35"/>
      <c r="T68" s="35"/>
      <c r="U68" s="35"/>
      <c r="V68" s="35"/>
      <c r="W68" s="35"/>
      <c r="X68" s="35"/>
      <c r="Y68" s="35"/>
      <c r="Z68" s="35"/>
      <c r="AA68" s="35"/>
      <c r="AB68" s="35"/>
      <c r="AC68" s="35"/>
      <c r="AD68" s="35"/>
      <c r="AE68" s="35"/>
    </row>
    <row r="72" spans="1:31" s="2" customFormat="1" ht="7" customHeight="1">
      <c r="A72" s="35"/>
      <c r="B72" s="50"/>
      <c r="C72" s="51"/>
      <c r="D72" s="51"/>
      <c r="E72" s="51"/>
      <c r="F72" s="51"/>
      <c r="G72" s="51"/>
      <c r="H72" s="51"/>
      <c r="I72" s="51"/>
      <c r="J72" s="51"/>
      <c r="K72" s="51"/>
      <c r="L72" s="107"/>
      <c r="S72" s="35"/>
      <c r="T72" s="35"/>
      <c r="U72" s="35"/>
      <c r="V72" s="35"/>
      <c r="W72" s="35"/>
      <c r="X72" s="35"/>
      <c r="Y72" s="35"/>
      <c r="Z72" s="35"/>
      <c r="AA72" s="35"/>
      <c r="AB72" s="35"/>
      <c r="AC72" s="35"/>
      <c r="AD72" s="35"/>
      <c r="AE72" s="35"/>
    </row>
    <row r="73" spans="1:31" s="2" customFormat="1" ht="25" customHeight="1">
      <c r="A73" s="35"/>
      <c r="B73" s="36"/>
      <c r="C73" s="24" t="s">
        <v>115</v>
      </c>
      <c r="D73" s="37"/>
      <c r="E73" s="37"/>
      <c r="F73" s="37"/>
      <c r="G73" s="37"/>
      <c r="H73" s="37"/>
      <c r="I73" s="37"/>
      <c r="J73" s="37"/>
      <c r="K73" s="37"/>
      <c r="L73" s="107"/>
      <c r="S73" s="35"/>
      <c r="T73" s="35"/>
      <c r="U73" s="35"/>
      <c r="V73" s="35"/>
      <c r="W73" s="35"/>
      <c r="X73" s="35"/>
      <c r="Y73" s="35"/>
      <c r="Z73" s="35"/>
      <c r="AA73" s="35"/>
      <c r="AB73" s="35"/>
      <c r="AC73" s="35"/>
      <c r="AD73" s="35"/>
      <c r="AE73" s="35"/>
    </row>
    <row r="74" spans="1:31" s="2" customFormat="1" ht="7" customHeight="1">
      <c r="A74" s="35"/>
      <c r="B74" s="36"/>
      <c r="C74" s="37"/>
      <c r="D74" s="37"/>
      <c r="E74" s="37"/>
      <c r="F74" s="37"/>
      <c r="G74" s="37"/>
      <c r="H74" s="37"/>
      <c r="I74" s="37"/>
      <c r="J74" s="37"/>
      <c r="K74" s="37"/>
      <c r="L74" s="107"/>
      <c r="S74" s="35"/>
      <c r="T74" s="35"/>
      <c r="U74" s="35"/>
      <c r="V74" s="35"/>
      <c r="W74" s="35"/>
      <c r="X74" s="35"/>
      <c r="Y74" s="35"/>
      <c r="Z74" s="35"/>
      <c r="AA74" s="35"/>
      <c r="AB74" s="35"/>
      <c r="AC74" s="35"/>
      <c r="AD74" s="35"/>
      <c r="AE74" s="35"/>
    </row>
    <row r="75" spans="1:31" s="2" customFormat="1" ht="12" customHeight="1">
      <c r="A75" s="35"/>
      <c r="B75" s="36"/>
      <c r="C75" s="30" t="s">
        <v>16</v>
      </c>
      <c r="D75" s="37"/>
      <c r="E75" s="37"/>
      <c r="F75" s="37"/>
      <c r="G75" s="37"/>
      <c r="H75" s="37"/>
      <c r="I75" s="37"/>
      <c r="J75" s="37"/>
      <c r="K75" s="37"/>
      <c r="L75" s="107"/>
      <c r="S75" s="35"/>
      <c r="T75" s="35"/>
      <c r="U75" s="35"/>
      <c r="V75" s="35"/>
      <c r="W75" s="35"/>
      <c r="X75" s="35"/>
      <c r="Y75" s="35"/>
      <c r="Z75" s="35"/>
      <c r="AA75" s="35"/>
      <c r="AB75" s="35"/>
      <c r="AC75" s="35"/>
      <c r="AD75" s="35"/>
      <c r="AE75" s="35"/>
    </row>
    <row r="76" spans="1:31" s="2" customFormat="1" ht="16.5" customHeight="1">
      <c r="A76" s="35"/>
      <c r="B76" s="36"/>
      <c r="C76" s="37"/>
      <c r="D76" s="37"/>
      <c r="E76" s="377" t="str">
        <f>E7</f>
        <v>Oprava mostu v km 1,122 na trati Hanušovice - Mikulovice</v>
      </c>
      <c r="F76" s="378"/>
      <c r="G76" s="378"/>
      <c r="H76" s="378"/>
      <c r="I76" s="37"/>
      <c r="J76" s="37"/>
      <c r="K76" s="37"/>
      <c r="L76" s="107"/>
      <c r="S76" s="35"/>
      <c r="T76" s="35"/>
      <c r="U76" s="35"/>
      <c r="V76" s="35"/>
      <c r="W76" s="35"/>
      <c r="X76" s="35"/>
      <c r="Y76" s="35"/>
      <c r="Z76" s="35"/>
      <c r="AA76" s="35"/>
      <c r="AB76" s="35"/>
      <c r="AC76" s="35"/>
      <c r="AD76" s="35"/>
      <c r="AE76" s="35"/>
    </row>
    <row r="77" spans="1:31" s="2" customFormat="1" ht="12" customHeight="1">
      <c r="A77" s="35"/>
      <c r="B77" s="36"/>
      <c r="C77" s="30" t="s">
        <v>96</v>
      </c>
      <c r="D77" s="37"/>
      <c r="E77" s="37"/>
      <c r="F77" s="37"/>
      <c r="G77" s="37"/>
      <c r="H77" s="37"/>
      <c r="I77" s="37"/>
      <c r="J77" s="37"/>
      <c r="K77" s="37"/>
      <c r="L77" s="107"/>
      <c r="S77" s="35"/>
      <c r="T77" s="35"/>
      <c r="U77" s="35"/>
      <c r="V77" s="35"/>
      <c r="W77" s="35"/>
      <c r="X77" s="35"/>
      <c r="Y77" s="35"/>
      <c r="Z77" s="35"/>
      <c r="AA77" s="35"/>
      <c r="AB77" s="35"/>
      <c r="AC77" s="35"/>
      <c r="AD77" s="35"/>
      <c r="AE77" s="35"/>
    </row>
    <row r="78" spans="1:31" s="2" customFormat="1" ht="16.5" customHeight="1">
      <c r="A78" s="35"/>
      <c r="B78" s="36"/>
      <c r="C78" s="37"/>
      <c r="D78" s="37"/>
      <c r="E78" s="330" t="str">
        <f>E9</f>
        <v>VRN a VON - VRN a VON pro SO 01 Most km 1,122</v>
      </c>
      <c r="F78" s="379"/>
      <c r="G78" s="379"/>
      <c r="H78" s="379"/>
      <c r="I78" s="37"/>
      <c r="J78" s="37"/>
      <c r="K78" s="37"/>
      <c r="L78" s="107"/>
      <c r="S78" s="35"/>
      <c r="T78" s="35"/>
      <c r="U78" s="35"/>
      <c r="V78" s="35"/>
      <c r="W78" s="35"/>
      <c r="X78" s="35"/>
      <c r="Y78" s="35"/>
      <c r="Z78" s="35"/>
      <c r="AA78" s="35"/>
      <c r="AB78" s="35"/>
      <c r="AC78" s="35"/>
      <c r="AD78" s="35"/>
      <c r="AE78" s="35"/>
    </row>
    <row r="79" spans="1:31" s="2" customFormat="1" ht="7" customHeight="1">
      <c r="A79" s="35"/>
      <c r="B79" s="36"/>
      <c r="C79" s="37"/>
      <c r="D79" s="37"/>
      <c r="E79" s="37"/>
      <c r="F79" s="37"/>
      <c r="G79" s="37"/>
      <c r="H79" s="37"/>
      <c r="I79" s="37"/>
      <c r="J79" s="37"/>
      <c r="K79" s="37"/>
      <c r="L79" s="107"/>
      <c r="S79" s="35"/>
      <c r="T79" s="35"/>
      <c r="U79" s="35"/>
      <c r="V79" s="35"/>
      <c r="W79" s="35"/>
      <c r="X79" s="35"/>
      <c r="Y79" s="35"/>
      <c r="Z79" s="35"/>
      <c r="AA79" s="35"/>
      <c r="AB79" s="35"/>
      <c r="AC79" s="35"/>
      <c r="AD79" s="35"/>
      <c r="AE79" s="35"/>
    </row>
    <row r="80" spans="1:31" s="2" customFormat="1" ht="12" customHeight="1">
      <c r="A80" s="35"/>
      <c r="B80" s="36"/>
      <c r="C80" s="30" t="s">
        <v>21</v>
      </c>
      <c r="D80" s="37"/>
      <c r="E80" s="37"/>
      <c r="F80" s="28" t="str">
        <f>F12</f>
        <v>Hanušovice</v>
      </c>
      <c r="G80" s="37"/>
      <c r="H80" s="37"/>
      <c r="I80" s="30" t="s">
        <v>23</v>
      </c>
      <c r="J80" s="60" t="str">
        <f>IF(J12="","",J12)</f>
        <v>3. 2. 2022</v>
      </c>
      <c r="K80" s="37"/>
      <c r="L80" s="107"/>
      <c r="S80" s="35"/>
      <c r="T80" s="35"/>
      <c r="U80" s="35"/>
      <c r="V80" s="35"/>
      <c r="W80" s="35"/>
      <c r="X80" s="35"/>
      <c r="Y80" s="35"/>
      <c r="Z80" s="35"/>
      <c r="AA80" s="35"/>
      <c r="AB80" s="35"/>
      <c r="AC80" s="35"/>
      <c r="AD80" s="35"/>
      <c r="AE80" s="35"/>
    </row>
    <row r="81" spans="1:65" s="2" customFormat="1" ht="7" customHeight="1">
      <c r="A81" s="35"/>
      <c r="B81" s="36"/>
      <c r="C81" s="37"/>
      <c r="D81" s="37"/>
      <c r="E81" s="37"/>
      <c r="F81" s="37"/>
      <c r="G81" s="37"/>
      <c r="H81" s="37"/>
      <c r="I81" s="37"/>
      <c r="J81" s="37"/>
      <c r="K81" s="37"/>
      <c r="L81" s="107"/>
      <c r="S81" s="35"/>
      <c r="T81" s="35"/>
      <c r="U81" s="35"/>
      <c r="V81" s="35"/>
      <c r="W81" s="35"/>
      <c r="X81" s="35"/>
      <c r="Y81" s="35"/>
      <c r="Z81" s="35"/>
      <c r="AA81" s="35"/>
      <c r="AB81" s="35"/>
      <c r="AC81" s="35"/>
      <c r="AD81" s="35"/>
      <c r="AE81" s="35"/>
    </row>
    <row r="82" spans="1:65" s="2" customFormat="1" ht="15.15" customHeight="1">
      <c r="A82" s="35"/>
      <c r="B82" s="36"/>
      <c r="C82" s="30" t="s">
        <v>25</v>
      </c>
      <c r="D82" s="37"/>
      <c r="E82" s="37"/>
      <c r="F82" s="28" t="str">
        <f>E15</f>
        <v>Správa železnic, státní organizace</v>
      </c>
      <c r="G82" s="37"/>
      <c r="H82" s="37"/>
      <c r="I82" s="30" t="s">
        <v>33</v>
      </c>
      <c r="J82" s="33" t="str">
        <f>E21</f>
        <v xml:space="preserve"> </v>
      </c>
      <c r="K82" s="37"/>
      <c r="L82" s="107"/>
      <c r="S82" s="35"/>
      <c r="T82" s="35"/>
      <c r="U82" s="35"/>
      <c r="V82" s="35"/>
      <c r="W82" s="35"/>
      <c r="X82" s="35"/>
      <c r="Y82" s="35"/>
      <c r="Z82" s="35"/>
      <c r="AA82" s="35"/>
      <c r="AB82" s="35"/>
      <c r="AC82" s="35"/>
      <c r="AD82" s="35"/>
      <c r="AE82" s="35"/>
    </row>
    <row r="83" spans="1:65" s="2" customFormat="1" ht="15.15" customHeight="1">
      <c r="A83" s="35"/>
      <c r="B83" s="36"/>
      <c r="C83" s="30" t="s">
        <v>31</v>
      </c>
      <c r="D83" s="37"/>
      <c r="E83" s="37"/>
      <c r="F83" s="28" t="str">
        <f>IF(E18="","",E18)</f>
        <v>Vyplň údaj</v>
      </c>
      <c r="G83" s="37"/>
      <c r="H83" s="37"/>
      <c r="I83" s="30" t="s">
        <v>36</v>
      </c>
      <c r="J83" s="33" t="str">
        <f>E24</f>
        <v>Ing Basler Miroslav</v>
      </c>
      <c r="K83" s="37"/>
      <c r="L83" s="107"/>
      <c r="S83" s="35"/>
      <c r="T83" s="35"/>
      <c r="U83" s="35"/>
      <c r="V83" s="35"/>
      <c r="W83" s="35"/>
      <c r="X83" s="35"/>
      <c r="Y83" s="35"/>
      <c r="Z83" s="35"/>
      <c r="AA83" s="35"/>
      <c r="AB83" s="35"/>
      <c r="AC83" s="35"/>
      <c r="AD83" s="35"/>
      <c r="AE83" s="35"/>
    </row>
    <row r="84" spans="1:65" s="2" customFormat="1" ht="10.25" customHeight="1">
      <c r="A84" s="35"/>
      <c r="B84" s="36"/>
      <c r="C84" s="37"/>
      <c r="D84" s="37"/>
      <c r="E84" s="37"/>
      <c r="F84" s="37"/>
      <c r="G84" s="37"/>
      <c r="H84" s="37"/>
      <c r="I84" s="37"/>
      <c r="J84" s="37"/>
      <c r="K84" s="37"/>
      <c r="L84" s="107"/>
      <c r="S84" s="35"/>
      <c r="T84" s="35"/>
      <c r="U84" s="35"/>
      <c r="V84" s="35"/>
      <c r="W84" s="35"/>
      <c r="X84" s="35"/>
      <c r="Y84" s="35"/>
      <c r="Z84" s="35"/>
      <c r="AA84" s="35"/>
      <c r="AB84" s="35"/>
      <c r="AC84" s="35"/>
      <c r="AD84" s="35"/>
      <c r="AE84" s="35"/>
    </row>
    <row r="85" spans="1:65" s="11" customFormat="1" ht="29.25" customHeight="1">
      <c r="A85" s="147"/>
      <c r="B85" s="148"/>
      <c r="C85" s="149" t="s">
        <v>116</v>
      </c>
      <c r="D85" s="150" t="s">
        <v>59</v>
      </c>
      <c r="E85" s="150" t="s">
        <v>55</v>
      </c>
      <c r="F85" s="150" t="s">
        <v>56</v>
      </c>
      <c r="G85" s="150" t="s">
        <v>117</v>
      </c>
      <c r="H85" s="150" t="s">
        <v>118</v>
      </c>
      <c r="I85" s="150" t="s">
        <v>119</v>
      </c>
      <c r="J85" s="150" t="s">
        <v>100</v>
      </c>
      <c r="K85" s="151" t="s">
        <v>120</v>
      </c>
      <c r="L85" s="152"/>
      <c r="M85" s="69" t="s">
        <v>19</v>
      </c>
      <c r="N85" s="70" t="s">
        <v>44</v>
      </c>
      <c r="O85" s="70" t="s">
        <v>121</v>
      </c>
      <c r="P85" s="70" t="s">
        <v>122</v>
      </c>
      <c r="Q85" s="70" t="s">
        <v>123</v>
      </c>
      <c r="R85" s="70" t="s">
        <v>124</v>
      </c>
      <c r="S85" s="70" t="s">
        <v>125</v>
      </c>
      <c r="T85" s="71" t="s">
        <v>126</v>
      </c>
      <c r="U85" s="147"/>
      <c r="V85" s="147"/>
      <c r="W85" s="147"/>
      <c r="X85" s="147"/>
      <c r="Y85" s="147"/>
      <c r="Z85" s="147"/>
      <c r="AA85" s="147"/>
      <c r="AB85" s="147"/>
      <c r="AC85" s="147"/>
      <c r="AD85" s="147"/>
      <c r="AE85" s="147"/>
    </row>
    <row r="86" spans="1:65" s="2" customFormat="1" ht="22.75" customHeight="1">
      <c r="A86" s="35"/>
      <c r="B86" s="36"/>
      <c r="C86" s="76" t="s">
        <v>127</v>
      </c>
      <c r="D86" s="37"/>
      <c r="E86" s="37"/>
      <c r="F86" s="37"/>
      <c r="G86" s="37"/>
      <c r="H86" s="37"/>
      <c r="I86" s="37"/>
      <c r="J86" s="153">
        <f>BK86</f>
        <v>0</v>
      </c>
      <c r="K86" s="37"/>
      <c r="L86" s="40"/>
      <c r="M86" s="72"/>
      <c r="N86" s="154"/>
      <c r="O86" s="73"/>
      <c r="P86" s="155">
        <f>P87</f>
        <v>0</v>
      </c>
      <c r="Q86" s="73"/>
      <c r="R86" s="155">
        <f>R87</f>
        <v>0</v>
      </c>
      <c r="S86" s="73"/>
      <c r="T86" s="156">
        <f>T87</f>
        <v>0</v>
      </c>
      <c r="U86" s="35"/>
      <c r="V86" s="35"/>
      <c r="W86" s="35"/>
      <c r="X86" s="35"/>
      <c r="Y86" s="35"/>
      <c r="Z86" s="35"/>
      <c r="AA86" s="35"/>
      <c r="AB86" s="35"/>
      <c r="AC86" s="35"/>
      <c r="AD86" s="35"/>
      <c r="AE86" s="35"/>
      <c r="AT86" s="18" t="s">
        <v>73</v>
      </c>
      <c r="AU86" s="18" t="s">
        <v>101</v>
      </c>
      <c r="BK86" s="157">
        <f>BK87</f>
        <v>0</v>
      </c>
    </row>
    <row r="87" spans="1:65" s="12" customFormat="1" ht="25.9" customHeight="1">
      <c r="B87" s="158"/>
      <c r="C87" s="159"/>
      <c r="D87" s="160" t="s">
        <v>73</v>
      </c>
      <c r="E87" s="161" t="s">
        <v>1198</v>
      </c>
      <c r="F87" s="161" t="s">
        <v>1199</v>
      </c>
      <c r="G87" s="159"/>
      <c r="H87" s="159"/>
      <c r="I87" s="162"/>
      <c r="J87" s="163">
        <f>BK87</f>
        <v>0</v>
      </c>
      <c r="K87" s="159"/>
      <c r="L87" s="164"/>
      <c r="M87" s="165"/>
      <c r="N87" s="166"/>
      <c r="O87" s="166"/>
      <c r="P87" s="167">
        <f>P88+P119+P133+P146+P152+P169</f>
        <v>0</v>
      </c>
      <c r="Q87" s="166"/>
      <c r="R87" s="167">
        <f>R88+R119+R133+R146+R152+R169</f>
        <v>0</v>
      </c>
      <c r="S87" s="166"/>
      <c r="T87" s="168">
        <f>T88+T119+T133+T146+T152+T169</f>
        <v>0</v>
      </c>
      <c r="AR87" s="169" t="s">
        <v>165</v>
      </c>
      <c r="AT87" s="170" t="s">
        <v>73</v>
      </c>
      <c r="AU87" s="170" t="s">
        <v>74</v>
      </c>
      <c r="AY87" s="169" t="s">
        <v>130</v>
      </c>
      <c r="BK87" s="171">
        <f>BK88+BK119+BK133+BK146+BK152+BK169</f>
        <v>0</v>
      </c>
    </row>
    <row r="88" spans="1:65" s="12" customFormat="1" ht="22.75" customHeight="1">
      <c r="B88" s="158"/>
      <c r="C88" s="159"/>
      <c r="D88" s="160" t="s">
        <v>73</v>
      </c>
      <c r="E88" s="172" t="s">
        <v>1213</v>
      </c>
      <c r="F88" s="172" t="s">
        <v>1214</v>
      </c>
      <c r="G88" s="159"/>
      <c r="H88" s="159"/>
      <c r="I88" s="162"/>
      <c r="J88" s="173">
        <f>BK88</f>
        <v>0</v>
      </c>
      <c r="K88" s="159"/>
      <c r="L88" s="164"/>
      <c r="M88" s="165"/>
      <c r="N88" s="166"/>
      <c r="O88" s="166"/>
      <c r="P88" s="167">
        <f>SUM(P89:P118)</f>
        <v>0</v>
      </c>
      <c r="Q88" s="166"/>
      <c r="R88" s="167">
        <f>SUM(R89:R118)</f>
        <v>0</v>
      </c>
      <c r="S88" s="166"/>
      <c r="T88" s="168">
        <f>SUM(T89:T118)</f>
        <v>0</v>
      </c>
      <c r="AR88" s="169" t="s">
        <v>165</v>
      </c>
      <c r="AT88" s="170" t="s">
        <v>73</v>
      </c>
      <c r="AU88" s="170" t="s">
        <v>82</v>
      </c>
      <c r="AY88" s="169" t="s">
        <v>130</v>
      </c>
      <c r="BK88" s="171">
        <f>SUM(BK89:BK118)</f>
        <v>0</v>
      </c>
    </row>
    <row r="89" spans="1:65" s="2" customFormat="1" ht="24.15" customHeight="1">
      <c r="A89" s="35"/>
      <c r="B89" s="36"/>
      <c r="C89" s="174" t="s">
        <v>82</v>
      </c>
      <c r="D89" s="174" t="s">
        <v>132</v>
      </c>
      <c r="E89" s="175" t="s">
        <v>1215</v>
      </c>
      <c r="F89" s="176" t="s">
        <v>1216</v>
      </c>
      <c r="G89" s="177" t="s">
        <v>1217</v>
      </c>
      <c r="H89" s="178">
        <v>1</v>
      </c>
      <c r="I89" s="179"/>
      <c r="J89" s="180">
        <f>ROUND(I89*H89,2)</f>
        <v>0</v>
      </c>
      <c r="K89" s="176" t="s">
        <v>19</v>
      </c>
      <c r="L89" s="40"/>
      <c r="M89" s="181" t="s">
        <v>19</v>
      </c>
      <c r="N89" s="182" t="s">
        <v>45</v>
      </c>
      <c r="O89" s="65"/>
      <c r="P89" s="183">
        <f>O89*H89</f>
        <v>0</v>
      </c>
      <c r="Q89" s="183">
        <v>0</v>
      </c>
      <c r="R89" s="183">
        <f>Q89*H89</f>
        <v>0</v>
      </c>
      <c r="S89" s="183">
        <v>0</v>
      </c>
      <c r="T89" s="184">
        <f>S89*H89</f>
        <v>0</v>
      </c>
      <c r="U89" s="35"/>
      <c r="V89" s="35"/>
      <c r="W89" s="35"/>
      <c r="X89" s="35"/>
      <c r="Y89" s="35"/>
      <c r="Z89" s="35"/>
      <c r="AA89" s="35"/>
      <c r="AB89" s="35"/>
      <c r="AC89" s="35"/>
      <c r="AD89" s="35"/>
      <c r="AE89" s="35"/>
      <c r="AR89" s="185" t="s">
        <v>1218</v>
      </c>
      <c r="AT89" s="185" t="s">
        <v>132</v>
      </c>
      <c r="AU89" s="185" t="s">
        <v>84</v>
      </c>
      <c r="AY89" s="18" t="s">
        <v>130</v>
      </c>
      <c r="BE89" s="186">
        <f>IF(N89="základní",J89,0)</f>
        <v>0</v>
      </c>
      <c r="BF89" s="186">
        <f>IF(N89="snížená",J89,0)</f>
        <v>0</v>
      </c>
      <c r="BG89" s="186">
        <f>IF(N89="zákl. přenesená",J89,0)</f>
        <v>0</v>
      </c>
      <c r="BH89" s="186">
        <f>IF(N89="sníž. přenesená",J89,0)</f>
        <v>0</v>
      </c>
      <c r="BI89" s="186">
        <f>IF(N89="nulová",J89,0)</f>
        <v>0</v>
      </c>
      <c r="BJ89" s="18" t="s">
        <v>82</v>
      </c>
      <c r="BK89" s="186">
        <f>ROUND(I89*H89,2)</f>
        <v>0</v>
      </c>
      <c r="BL89" s="18" t="s">
        <v>1218</v>
      </c>
      <c r="BM89" s="185" t="s">
        <v>1219</v>
      </c>
    </row>
    <row r="90" spans="1:65" s="2" customFormat="1" ht="10">
      <c r="A90" s="35"/>
      <c r="B90" s="36"/>
      <c r="C90" s="37"/>
      <c r="D90" s="187" t="s">
        <v>138</v>
      </c>
      <c r="E90" s="37"/>
      <c r="F90" s="188" t="s">
        <v>1216</v>
      </c>
      <c r="G90" s="37"/>
      <c r="H90" s="37"/>
      <c r="I90" s="189"/>
      <c r="J90" s="37"/>
      <c r="K90" s="37"/>
      <c r="L90" s="40"/>
      <c r="M90" s="190"/>
      <c r="N90" s="191"/>
      <c r="O90" s="65"/>
      <c r="P90" s="65"/>
      <c r="Q90" s="65"/>
      <c r="R90" s="65"/>
      <c r="S90" s="65"/>
      <c r="T90" s="66"/>
      <c r="U90" s="35"/>
      <c r="V90" s="35"/>
      <c r="W90" s="35"/>
      <c r="X90" s="35"/>
      <c r="Y90" s="35"/>
      <c r="Z90" s="35"/>
      <c r="AA90" s="35"/>
      <c r="AB90" s="35"/>
      <c r="AC90" s="35"/>
      <c r="AD90" s="35"/>
      <c r="AE90" s="35"/>
      <c r="AT90" s="18" t="s">
        <v>138</v>
      </c>
      <c r="AU90" s="18" t="s">
        <v>84</v>
      </c>
    </row>
    <row r="91" spans="1:65" s="2" customFormat="1" ht="36">
      <c r="A91" s="35"/>
      <c r="B91" s="36"/>
      <c r="C91" s="37"/>
      <c r="D91" s="187" t="s">
        <v>512</v>
      </c>
      <c r="E91" s="37"/>
      <c r="F91" s="236" t="s">
        <v>1220</v>
      </c>
      <c r="G91" s="37"/>
      <c r="H91" s="37"/>
      <c r="I91" s="189"/>
      <c r="J91" s="37"/>
      <c r="K91" s="37"/>
      <c r="L91" s="40"/>
      <c r="M91" s="190"/>
      <c r="N91" s="191"/>
      <c r="O91" s="65"/>
      <c r="P91" s="65"/>
      <c r="Q91" s="65"/>
      <c r="R91" s="65"/>
      <c r="S91" s="65"/>
      <c r="T91" s="66"/>
      <c r="U91" s="35"/>
      <c r="V91" s="35"/>
      <c r="W91" s="35"/>
      <c r="X91" s="35"/>
      <c r="Y91" s="35"/>
      <c r="Z91" s="35"/>
      <c r="AA91" s="35"/>
      <c r="AB91" s="35"/>
      <c r="AC91" s="35"/>
      <c r="AD91" s="35"/>
      <c r="AE91" s="35"/>
      <c r="AT91" s="18" t="s">
        <v>512</v>
      </c>
      <c r="AU91" s="18" t="s">
        <v>84</v>
      </c>
    </row>
    <row r="92" spans="1:65" s="14" customFormat="1" ht="10">
      <c r="B92" s="204"/>
      <c r="C92" s="205"/>
      <c r="D92" s="187" t="s">
        <v>142</v>
      </c>
      <c r="E92" s="206" t="s">
        <v>19</v>
      </c>
      <c r="F92" s="207" t="s">
        <v>82</v>
      </c>
      <c r="G92" s="205"/>
      <c r="H92" s="208">
        <v>1</v>
      </c>
      <c r="I92" s="209"/>
      <c r="J92" s="205"/>
      <c r="K92" s="205"/>
      <c r="L92" s="210"/>
      <c r="M92" s="211"/>
      <c r="N92" s="212"/>
      <c r="O92" s="212"/>
      <c r="P92" s="212"/>
      <c r="Q92" s="212"/>
      <c r="R92" s="212"/>
      <c r="S92" s="212"/>
      <c r="T92" s="213"/>
      <c r="AT92" s="214" t="s">
        <v>142</v>
      </c>
      <c r="AU92" s="214" t="s">
        <v>84</v>
      </c>
      <c r="AV92" s="14" t="s">
        <v>84</v>
      </c>
      <c r="AW92" s="14" t="s">
        <v>35</v>
      </c>
      <c r="AX92" s="14" t="s">
        <v>82</v>
      </c>
      <c r="AY92" s="214" t="s">
        <v>130</v>
      </c>
    </row>
    <row r="93" spans="1:65" s="2" customFormat="1" ht="24.15" customHeight="1">
      <c r="A93" s="35"/>
      <c r="B93" s="36"/>
      <c r="C93" s="174" t="s">
        <v>84</v>
      </c>
      <c r="D93" s="174" t="s">
        <v>132</v>
      </c>
      <c r="E93" s="175" t="s">
        <v>1221</v>
      </c>
      <c r="F93" s="176" t="s">
        <v>1216</v>
      </c>
      <c r="G93" s="177" t="s">
        <v>1217</v>
      </c>
      <c r="H93" s="178">
        <v>1</v>
      </c>
      <c r="I93" s="179"/>
      <c r="J93" s="180">
        <f>ROUND(I93*H93,2)</f>
        <v>0</v>
      </c>
      <c r="K93" s="176" t="s">
        <v>19</v>
      </c>
      <c r="L93" s="40"/>
      <c r="M93" s="181" t="s">
        <v>19</v>
      </c>
      <c r="N93" s="182" t="s">
        <v>45</v>
      </c>
      <c r="O93" s="65"/>
      <c r="P93" s="183">
        <f>O93*H93</f>
        <v>0</v>
      </c>
      <c r="Q93" s="183">
        <v>0</v>
      </c>
      <c r="R93" s="183">
        <f>Q93*H93</f>
        <v>0</v>
      </c>
      <c r="S93" s="183">
        <v>0</v>
      </c>
      <c r="T93" s="184">
        <f>S93*H93</f>
        <v>0</v>
      </c>
      <c r="U93" s="35"/>
      <c r="V93" s="35"/>
      <c r="W93" s="35"/>
      <c r="X93" s="35"/>
      <c r="Y93" s="35"/>
      <c r="Z93" s="35"/>
      <c r="AA93" s="35"/>
      <c r="AB93" s="35"/>
      <c r="AC93" s="35"/>
      <c r="AD93" s="35"/>
      <c r="AE93" s="35"/>
      <c r="AR93" s="185" t="s">
        <v>1218</v>
      </c>
      <c r="AT93" s="185" t="s">
        <v>132</v>
      </c>
      <c r="AU93" s="185" t="s">
        <v>84</v>
      </c>
      <c r="AY93" s="18" t="s">
        <v>130</v>
      </c>
      <c r="BE93" s="186">
        <f>IF(N93="základní",J93,0)</f>
        <v>0</v>
      </c>
      <c r="BF93" s="186">
        <f>IF(N93="snížená",J93,0)</f>
        <v>0</v>
      </c>
      <c r="BG93" s="186">
        <f>IF(N93="zákl. přenesená",J93,0)</f>
        <v>0</v>
      </c>
      <c r="BH93" s="186">
        <f>IF(N93="sníž. přenesená",J93,0)</f>
        <v>0</v>
      </c>
      <c r="BI93" s="186">
        <f>IF(N93="nulová",J93,0)</f>
        <v>0</v>
      </c>
      <c r="BJ93" s="18" t="s">
        <v>82</v>
      </c>
      <c r="BK93" s="186">
        <f>ROUND(I93*H93,2)</f>
        <v>0</v>
      </c>
      <c r="BL93" s="18" t="s">
        <v>1218</v>
      </c>
      <c r="BM93" s="185" t="s">
        <v>1222</v>
      </c>
    </row>
    <row r="94" spans="1:65" s="2" customFormat="1" ht="10">
      <c r="A94" s="35"/>
      <c r="B94" s="36"/>
      <c r="C94" s="37"/>
      <c r="D94" s="187" t="s">
        <v>138</v>
      </c>
      <c r="E94" s="37"/>
      <c r="F94" s="188" t="s">
        <v>1216</v>
      </c>
      <c r="G94" s="37"/>
      <c r="H94" s="37"/>
      <c r="I94" s="189"/>
      <c r="J94" s="37"/>
      <c r="K94" s="37"/>
      <c r="L94" s="40"/>
      <c r="M94" s="190"/>
      <c r="N94" s="191"/>
      <c r="O94" s="65"/>
      <c r="P94" s="65"/>
      <c r="Q94" s="65"/>
      <c r="R94" s="65"/>
      <c r="S94" s="65"/>
      <c r="T94" s="66"/>
      <c r="U94" s="35"/>
      <c r="V94" s="35"/>
      <c r="W94" s="35"/>
      <c r="X94" s="35"/>
      <c r="Y94" s="35"/>
      <c r="Z94" s="35"/>
      <c r="AA94" s="35"/>
      <c r="AB94" s="35"/>
      <c r="AC94" s="35"/>
      <c r="AD94" s="35"/>
      <c r="AE94" s="35"/>
      <c r="AT94" s="18" t="s">
        <v>138</v>
      </c>
      <c r="AU94" s="18" t="s">
        <v>84</v>
      </c>
    </row>
    <row r="95" spans="1:65" s="2" customFormat="1" ht="27">
      <c r="A95" s="35"/>
      <c r="B95" s="36"/>
      <c r="C95" s="37"/>
      <c r="D95" s="187" t="s">
        <v>512</v>
      </c>
      <c r="E95" s="37"/>
      <c r="F95" s="236" t="s">
        <v>1223</v>
      </c>
      <c r="G95" s="37"/>
      <c r="H95" s="37"/>
      <c r="I95" s="189"/>
      <c r="J95" s="37"/>
      <c r="K95" s="37"/>
      <c r="L95" s="40"/>
      <c r="M95" s="190"/>
      <c r="N95" s="191"/>
      <c r="O95" s="65"/>
      <c r="P95" s="65"/>
      <c r="Q95" s="65"/>
      <c r="R95" s="65"/>
      <c r="S95" s="65"/>
      <c r="T95" s="66"/>
      <c r="U95" s="35"/>
      <c r="V95" s="35"/>
      <c r="W95" s="35"/>
      <c r="X95" s="35"/>
      <c r="Y95" s="35"/>
      <c r="Z95" s="35"/>
      <c r="AA95" s="35"/>
      <c r="AB95" s="35"/>
      <c r="AC95" s="35"/>
      <c r="AD95" s="35"/>
      <c r="AE95" s="35"/>
      <c r="AT95" s="18" t="s">
        <v>512</v>
      </c>
      <c r="AU95" s="18" t="s">
        <v>84</v>
      </c>
    </row>
    <row r="96" spans="1:65" s="14" customFormat="1" ht="10">
      <c r="B96" s="204"/>
      <c r="C96" s="205"/>
      <c r="D96" s="187" t="s">
        <v>142</v>
      </c>
      <c r="E96" s="206" t="s">
        <v>19</v>
      </c>
      <c r="F96" s="207" t="s">
        <v>82</v>
      </c>
      <c r="G96" s="205"/>
      <c r="H96" s="208">
        <v>1</v>
      </c>
      <c r="I96" s="209"/>
      <c r="J96" s="205"/>
      <c r="K96" s="205"/>
      <c r="L96" s="210"/>
      <c r="M96" s="211"/>
      <c r="N96" s="212"/>
      <c r="O96" s="212"/>
      <c r="P96" s="212"/>
      <c r="Q96" s="212"/>
      <c r="R96" s="212"/>
      <c r="S96" s="212"/>
      <c r="T96" s="213"/>
      <c r="AT96" s="214" t="s">
        <v>142</v>
      </c>
      <c r="AU96" s="214" t="s">
        <v>84</v>
      </c>
      <c r="AV96" s="14" t="s">
        <v>84</v>
      </c>
      <c r="AW96" s="14" t="s">
        <v>35</v>
      </c>
      <c r="AX96" s="14" t="s">
        <v>82</v>
      </c>
      <c r="AY96" s="214" t="s">
        <v>130</v>
      </c>
    </row>
    <row r="97" spans="1:65" s="2" customFormat="1" ht="24.15" customHeight="1">
      <c r="A97" s="35"/>
      <c r="B97" s="36"/>
      <c r="C97" s="174" t="s">
        <v>151</v>
      </c>
      <c r="D97" s="174" t="s">
        <v>132</v>
      </c>
      <c r="E97" s="175" t="s">
        <v>1224</v>
      </c>
      <c r="F97" s="176" t="s">
        <v>1225</v>
      </c>
      <c r="G97" s="177" t="s">
        <v>1217</v>
      </c>
      <c r="H97" s="178">
        <v>1</v>
      </c>
      <c r="I97" s="179"/>
      <c r="J97" s="180">
        <f>ROUND(I97*H97,2)</f>
        <v>0</v>
      </c>
      <c r="K97" s="176" t="s">
        <v>136</v>
      </c>
      <c r="L97" s="40"/>
      <c r="M97" s="181" t="s">
        <v>19</v>
      </c>
      <c r="N97" s="182" t="s">
        <v>45</v>
      </c>
      <c r="O97" s="65"/>
      <c r="P97" s="183">
        <f>O97*H97</f>
        <v>0</v>
      </c>
      <c r="Q97" s="183">
        <v>0</v>
      </c>
      <c r="R97" s="183">
        <f>Q97*H97</f>
        <v>0</v>
      </c>
      <c r="S97" s="183">
        <v>0</v>
      </c>
      <c r="T97" s="184">
        <f>S97*H97</f>
        <v>0</v>
      </c>
      <c r="U97" s="35"/>
      <c r="V97" s="35"/>
      <c r="W97" s="35"/>
      <c r="X97" s="35"/>
      <c r="Y97" s="35"/>
      <c r="Z97" s="35"/>
      <c r="AA97" s="35"/>
      <c r="AB97" s="35"/>
      <c r="AC97" s="35"/>
      <c r="AD97" s="35"/>
      <c r="AE97" s="35"/>
      <c r="AR97" s="185" t="s">
        <v>1218</v>
      </c>
      <c r="AT97" s="185" t="s">
        <v>132</v>
      </c>
      <c r="AU97" s="185" t="s">
        <v>84</v>
      </c>
      <c r="AY97" s="18" t="s">
        <v>130</v>
      </c>
      <c r="BE97" s="186">
        <f>IF(N97="základní",J97,0)</f>
        <v>0</v>
      </c>
      <c r="BF97" s="186">
        <f>IF(N97="snížená",J97,0)</f>
        <v>0</v>
      </c>
      <c r="BG97" s="186">
        <f>IF(N97="zákl. přenesená",J97,0)</f>
        <v>0</v>
      </c>
      <c r="BH97" s="186">
        <f>IF(N97="sníž. přenesená",J97,0)</f>
        <v>0</v>
      </c>
      <c r="BI97" s="186">
        <f>IF(N97="nulová",J97,0)</f>
        <v>0</v>
      </c>
      <c r="BJ97" s="18" t="s">
        <v>82</v>
      </c>
      <c r="BK97" s="186">
        <f>ROUND(I97*H97,2)</f>
        <v>0</v>
      </c>
      <c r="BL97" s="18" t="s">
        <v>1218</v>
      </c>
      <c r="BM97" s="185" t="s">
        <v>1226</v>
      </c>
    </row>
    <row r="98" spans="1:65" s="2" customFormat="1" ht="10">
      <c r="A98" s="35"/>
      <c r="B98" s="36"/>
      <c r="C98" s="37"/>
      <c r="D98" s="187" t="s">
        <v>138</v>
      </c>
      <c r="E98" s="37"/>
      <c r="F98" s="188" t="s">
        <v>1225</v>
      </c>
      <c r="G98" s="37"/>
      <c r="H98" s="37"/>
      <c r="I98" s="189"/>
      <c r="J98" s="37"/>
      <c r="K98" s="37"/>
      <c r="L98" s="40"/>
      <c r="M98" s="190"/>
      <c r="N98" s="191"/>
      <c r="O98" s="65"/>
      <c r="P98" s="65"/>
      <c r="Q98" s="65"/>
      <c r="R98" s="65"/>
      <c r="S98" s="65"/>
      <c r="T98" s="66"/>
      <c r="U98" s="35"/>
      <c r="V98" s="35"/>
      <c r="W98" s="35"/>
      <c r="X98" s="35"/>
      <c r="Y98" s="35"/>
      <c r="Z98" s="35"/>
      <c r="AA98" s="35"/>
      <c r="AB98" s="35"/>
      <c r="AC98" s="35"/>
      <c r="AD98" s="35"/>
      <c r="AE98" s="35"/>
      <c r="AT98" s="18" t="s">
        <v>138</v>
      </c>
      <c r="AU98" s="18" t="s">
        <v>84</v>
      </c>
    </row>
    <row r="99" spans="1:65" s="2" customFormat="1" ht="10">
      <c r="A99" s="35"/>
      <c r="B99" s="36"/>
      <c r="C99" s="37"/>
      <c r="D99" s="192" t="s">
        <v>140</v>
      </c>
      <c r="E99" s="37"/>
      <c r="F99" s="193" t="s">
        <v>1227</v>
      </c>
      <c r="G99" s="37"/>
      <c r="H99" s="37"/>
      <c r="I99" s="189"/>
      <c r="J99" s="37"/>
      <c r="K99" s="37"/>
      <c r="L99" s="40"/>
      <c r="M99" s="190"/>
      <c r="N99" s="191"/>
      <c r="O99" s="65"/>
      <c r="P99" s="65"/>
      <c r="Q99" s="65"/>
      <c r="R99" s="65"/>
      <c r="S99" s="65"/>
      <c r="T99" s="66"/>
      <c r="U99" s="35"/>
      <c r="V99" s="35"/>
      <c r="W99" s="35"/>
      <c r="X99" s="35"/>
      <c r="Y99" s="35"/>
      <c r="Z99" s="35"/>
      <c r="AA99" s="35"/>
      <c r="AB99" s="35"/>
      <c r="AC99" s="35"/>
      <c r="AD99" s="35"/>
      <c r="AE99" s="35"/>
      <c r="AT99" s="18" t="s">
        <v>140</v>
      </c>
      <c r="AU99" s="18" t="s">
        <v>84</v>
      </c>
    </row>
    <row r="100" spans="1:65" s="2" customFormat="1" ht="18">
      <c r="A100" s="35"/>
      <c r="B100" s="36"/>
      <c r="C100" s="37"/>
      <c r="D100" s="187" t="s">
        <v>512</v>
      </c>
      <c r="E100" s="37"/>
      <c r="F100" s="236" t="s">
        <v>1228</v>
      </c>
      <c r="G100" s="37"/>
      <c r="H100" s="37"/>
      <c r="I100" s="189"/>
      <c r="J100" s="37"/>
      <c r="K100" s="37"/>
      <c r="L100" s="40"/>
      <c r="M100" s="190"/>
      <c r="N100" s="191"/>
      <c r="O100" s="65"/>
      <c r="P100" s="65"/>
      <c r="Q100" s="65"/>
      <c r="R100" s="65"/>
      <c r="S100" s="65"/>
      <c r="T100" s="66"/>
      <c r="U100" s="35"/>
      <c r="V100" s="35"/>
      <c r="W100" s="35"/>
      <c r="X100" s="35"/>
      <c r="Y100" s="35"/>
      <c r="Z100" s="35"/>
      <c r="AA100" s="35"/>
      <c r="AB100" s="35"/>
      <c r="AC100" s="35"/>
      <c r="AD100" s="35"/>
      <c r="AE100" s="35"/>
      <c r="AT100" s="18" t="s">
        <v>512</v>
      </c>
      <c r="AU100" s="18" t="s">
        <v>84</v>
      </c>
    </row>
    <row r="101" spans="1:65" s="14" customFormat="1" ht="10">
      <c r="B101" s="204"/>
      <c r="C101" s="205"/>
      <c r="D101" s="187" t="s">
        <v>142</v>
      </c>
      <c r="E101" s="206" t="s">
        <v>19</v>
      </c>
      <c r="F101" s="207" t="s">
        <v>82</v>
      </c>
      <c r="G101" s="205"/>
      <c r="H101" s="208">
        <v>1</v>
      </c>
      <c r="I101" s="209"/>
      <c r="J101" s="205"/>
      <c r="K101" s="205"/>
      <c r="L101" s="210"/>
      <c r="M101" s="211"/>
      <c r="N101" s="212"/>
      <c r="O101" s="212"/>
      <c r="P101" s="212"/>
      <c r="Q101" s="212"/>
      <c r="R101" s="212"/>
      <c r="S101" s="212"/>
      <c r="T101" s="213"/>
      <c r="AT101" s="214" t="s">
        <v>142</v>
      </c>
      <c r="AU101" s="214" t="s">
        <v>84</v>
      </c>
      <c r="AV101" s="14" t="s">
        <v>84</v>
      </c>
      <c r="AW101" s="14" t="s">
        <v>35</v>
      </c>
      <c r="AX101" s="14" t="s">
        <v>82</v>
      </c>
      <c r="AY101" s="214" t="s">
        <v>130</v>
      </c>
    </row>
    <row r="102" spans="1:65" s="2" customFormat="1" ht="24.15" customHeight="1">
      <c r="A102" s="35"/>
      <c r="B102" s="36"/>
      <c r="C102" s="174" t="s">
        <v>137</v>
      </c>
      <c r="D102" s="174" t="s">
        <v>132</v>
      </c>
      <c r="E102" s="175" t="s">
        <v>1229</v>
      </c>
      <c r="F102" s="176" t="s">
        <v>1230</v>
      </c>
      <c r="G102" s="177" t="s">
        <v>1217</v>
      </c>
      <c r="H102" s="178">
        <v>1</v>
      </c>
      <c r="I102" s="179"/>
      <c r="J102" s="180">
        <f>ROUND(I102*H102,2)</f>
        <v>0</v>
      </c>
      <c r="K102" s="176" t="s">
        <v>136</v>
      </c>
      <c r="L102" s="40"/>
      <c r="M102" s="181" t="s">
        <v>19</v>
      </c>
      <c r="N102" s="182" t="s">
        <v>45</v>
      </c>
      <c r="O102" s="65"/>
      <c r="P102" s="183">
        <f>O102*H102</f>
        <v>0</v>
      </c>
      <c r="Q102" s="183">
        <v>0</v>
      </c>
      <c r="R102" s="183">
        <f>Q102*H102</f>
        <v>0</v>
      </c>
      <c r="S102" s="183">
        <v>0</v>
      </c>
      <c r="T102" s="184">
        <f>S102*H102</f>
        <v>0</v>
      </c>
      <c r="U102" s="35"/>
      <c r="V102" s="35"/>
      <c r="W102" s="35"/>
      <c r="X102" s="35"/>
      <c r="Y102" s="35"/>
      <c r="Z102" s="35"/>
      <c r="AA102" s="35"/>
      <c r="AB102" s="35"/>
      <c r="AC102" s="35"/>
      <c r="AD102" s="35"/>
      <c r="AE102" s="35"/>
      <c r="AR102" s="185" t="s">
        <v>1218</v>
      </c>
      <c r="AT102" s="185" t="s">
        <v>132</v>
      </c>
      <c r="AU102" s="185" t="s">
        <v>84</v>
      </c>
      <c r="AY102" s="18" t="s">
        <v>130</v>
      </c>
      <c r="BE102" s="186">
        <f>IF(N102="základní",J102,0)</f>
        <v>0</v>
      </c>
      <c r="BF102" s="186">
        <f>IF(N102="snížená",J102,0)</f>
        <v>0</v>
      </c>
      <c r="BG102" s="186">
        <f>IF(N102="zákl. přenesená",J102,0)</f>
        <v>0</v>
      </c>
      <c r="BH102" s="186">
        <f>IF(N102="sníž. přenesená",J102,0)</f>
        <v>0</v>
      </c>
      <c r="BI102" s="186">
        <f>IF(N102="nulová",J102,0)</f>
        <v>0</v>
      </c>
      <c r="BJ102" s="18" t="s">
        <v>82</v>
      </c>
      <c r="BK102" s="186">
        <f>ROUND(I102*H102,2)</f>
        <v>0</v>
      </c>
      <c r="BL102" s="18" t="s">
        <v>1218</v>
      </c>
      <c r="BM102" s="185" t="s">
        <v>1231</v>
      </c>
    </row>
    <row r="103" spans="1:65" s="2" customFormat="1" ht="10">
      <c r="A103" s="35"/>
      <c r="B103" s="36"/>
      <c r="C103" s="37"/>
      <c r="D103" s="187" t="s">
        <v>138</v>
      </c>
      <c r="E103" s="37"/>
      <c r="F103" s="188" t="s">
        <v>1230</v>
      </c>
      <c r="G103" s="37"/>
      <c r="H103" s="37"/>
      <c r="I103" s="189"/>
      <c r="J103" s="37"/>
      <c r="K103" s="37"/>
      <c r="L103" s="40"/>
      <c r="M103" s="190"/>
      <c r="N103" s="191"/>
      <c r="O103" s="65"/>
      <c r="P103" s="65"/>
      <c r="Q103" s="65"/>
      <c r="R103" s="65"/>
      <c r="S103" s="65"/>
      <c r="T103" s="66"/>
      <c r="U103" s="35"/>
      <c r="V103" s="35"/>
      <c r="W103" s="35"/>
      <c r="X103" s="35"/>
      <c r="Y103" s="35"/>
      <c r="Z103" s="35"/>
      <c r="AA103" s="35"/>
      <c r="AB103" s="35"/>
      <c r="AC103" s="35"/>
      <c r="AD103" s="35"/>
      <c r="AE103" s="35"/>
      <c r="AT103" s="18" t="s">
        <v>138</v>
      </c>
      <c r="AU103" s="18" t="s">
        <v>84</v>
      </c>
    </row>
    <row r="104" spans="1:65" s="2" customFormat="1" ht="10">
      <c r="A104" s="35"/>
      <c r="B104" s="36"/>
      <c r="C104" s="37"/>
      <c r="D104" s="192" t="s">
        <v>140</v>
      </c>
      <c r="E104" s="37"/>
      <c r="F104" s="193" t="s">
        <v>1232</v>
      </c>
      <c r="G104" s="37"/>
      <c r="H104" s="37"/>
      <c r="I104" s="189"/>
      <c r="J104" s="37"/>
      <c r="K104" s="37"/>
      <c r="L104" s="40"/>
      <c r="M104" s="190"/>
      <c r="N104" s="191"/>
      <c r="O104" s="65"/>
      <c r="P104" s="65"/>
      <c r="Q104" s="65"/>
      <c r="R104" s="65"/>
      <c r="S104" s="65"/>
      <c r="T104" s="66"/>
      <c r="U104" s="35"/>
      <c r="V104" s="35"/>
      <c r="W104" s="35"/>
      <c r="X104" s="35"/>
      <c r="Y104" s="35"/>
      <c r="Z104" s="35"/>
      <c r="AA104" s="35"/>
      <c r="AB104" s="35"/>
      <c r="AC104" s="35"/>
      <c r="AD104" s="35"/>
      <c r="AE104" s="35"/>
      <c r="AT104" s="18" t="s">
        <v>140</v>
      </c>
      <c r="AU104" s="18" t="s">
        <v>84</v>
      </c>
    </row>
    <row r="105" spans="1:65" s="2" customFormat="1" ht="27">
      <c r="A105" s="35"/>
      <c r="B105" s="36"/>
      <c r="C105" s="37"/>
      <c r="D105" s="187" t="s">
        <v>512</v>
      </c>
      <c r="E105" s="37"/>
      <c r="F105" s="236" t="s">
        <v>1233</v>
      </c>
      <c r="G105" s="37"/>
      <c r="H105" s="37"/>
      <c r="I105" s="189"/>
      <c r="J105" s="37"/>
      <c r="K105" s="37"/>
      <c r="L105" s="40"/>
      <c r="M105" s="190"/>
      <c r="N105" s="191"/>
      <c r="O105" s="65"/>
      <c r="P105" s="65"/>
      <c r="Q105" s="65"/>
      <c r="R105" s="65"/>
      <c r="S105" s="65"/>
      <c r="T105" s="66"/>
      <c r="U105" s="35"/>
      <c r="V105" s="35"/>
      <c r="W105" s="35"/>
      <c r="X105" s="35"/>
      <c r="Y105" s="35"/>
      <c r="Z105" s="35"/>
      <c r="AA105" s="35"/>
      <c r="AB105" s="35"/>
      <c r="AC105" s="35"/>
      <c r="AD105" s="35"/>
      <c r="AE105" s="35"/>
      <c r="AT105" s="18" t="s">
        <v>512</v>
      </c>
      <c r="AU105" s="18" t="s">
        <v>84</v>
      </c>
    </row>
    <row r="106" spans="1:65" s="14" customFormat="1" ht="10">
      <c r="B106" s="204"/>
      <c r="C106" s="205"/>
      <c r="D106" s="187" t="s">
        <v>142</v>
      </c>
      <c r="E106" s="206" t="s">
        <v>19</v>
      </c>
      <c r="F106" s="207" t="s">
        <v>82</v>
      </c>
      <c r="G106" s="205"/>
      <c r="H106" s="208">
        <v>1</v>
      </c>
      <c r="I106" s="209"/>
      <c r="J106" s="205"/>
      <c r="K106" s="205"/>
      <c r="L106" s="210"/>
      <c r="M106" s="211"/>
      <c r="N106" s="212"/>
      <c r="O106" s="212"/>
      <c r="P106" s="212"/>
      <c r="Q106" s="212"/>
      <c r="R106" s="212"/>
      <c r="S106" s="212"/>
      <c r="T106" s="213"/>
      <c r="AT106" s="214" t="s">
        <v>142</v>
      </c>
      <c r="AU106" s="214" t="s">
        <v>84</v>
      </c>
      <c r="AV106" s="14" t="s">
        <v>84</v>
      </c>
      <c r="AW106" s="14" t="s">
        <v>35</v>
      </c>
      <c r="AX106" s="14" t="s">
        <v>82</v>
      </c>
      <c r="AY106" s="214" t="s">
        <v>130</v>
      </c>
    </row>
    <row r="107" spans="1:65" s="2" customFormat="1" ht="24.15" customHeight="1">
      <c r="A107" s="35"/>
      <c r="B107" s="36"/>
      <c r="C107" s="174" t="s">
        <v>165</v>
      </c>
      <c r="D107" s="174" t="s">
        <v>132</v>
      </c>
      <c r="E107" s="175" t="s">
        <v>1234</v>
      </c>
      <c r="F107" s="176" t="s">
        <v>1235</v>
      </c>
      <c r="G107" s="177" t="s">
        <v>1217</v>
      </c>
      <c r="H107" s="178">
        <v>1</v>
      </c>
      <c r="I107" s="179"/>
      <c r="J107" s="180">
        <f>ROUND(I107*H107,2)</f>
        <v>0</v>
      </c>
      <c r="K107" s="176" t="s">
        <v>19</v>
      </c>
      <c r="L107" s="40"/>
      <c r="M107" s="181" t="s">
        <v>19</v>
      </c>
      <c r="N107" s="182" t="s">
        <v>45</v>
      </c>
      <c r="O107" s="65"/>
      <c r="P107" s="183">
        <f>O107*H107</f>
        <v>0</v>
      </c>
      <c r="Q107" s="183">
        <v>0</v>
      </c>
      <c r="R107" s="183">
        <f>Q107*H107</f>
        <v>0</v>
      </c>
      <c r="S107" s="183">
        <v>0</v>
      </c>
      <c r="T107" s="184">
        <f>S107*H107</f>
        <v>0</v>
      </c>
      <c r="U107" s="35"/>
      <c r="V107" s="35"/>
      <c r="W107" s="35"/>
      <c r="X107" s="35"/>
      <c r="Y107" s="35"/>
      <c r="Z107" s="35"/>
      <c r="AA107" s="35"/>
      <c r="AB107" s="35"/>
      <c r="AC107" s="35"/>
      <c r="AD107" s="35"/>
      <c r="AE107" s="35"/>
      <c r="AR107" s="185" t="s">
        <v>1218</v>
      </c>
      <c r="AT107" s="185" t="s">
        <v>132</v>
      </c>
      <c r="AU107" s="185" t="s">
        <v>84</v>
      </c>
      <c r="AY107" s="18" t="s">
        <v>130</v>
      </c>
      <c r="BE107" s="186">
        <f>IF(N107="základní",J107,0)</f>
        <v>0</v>
      </c>
      <c r="BF107" s="186">
        <f>IF(N107="snížená",J107,0)</f>
        <v>0</v>
      </c>
      <c r="BG107" s="186">
        <f>IF(N107="zákl. přenesená",J107,0)</f>
        <v>0</v>
      </c>
      <c r="BH107" s="186">
        <f>IF(N107="sníž. přenesená",J107,0)</f>
        <v>0</v>
      </c>
      <c r="BI107" s="186">
        <f>IF(N107="nulová",J107,0)</f>
        <v>0</v>
      </c>
      <c r="BJ107" s="18" t="s">
        <v>82</v>
      </c>
      <c r="BK107" s="186">
        <f>ROUND(I107*H107,2)</f>
        <v>0</v>
      </c>
      <c r="BL107" s="18" t="s">
        <v>1218</v>
      </c>
      <c r="BM107" s="185" t="s">
        <v>1236</v>
      </c>
    </row>
    <row r="108" spans="1:65" s="2" customFormat="1" ht="10">
      <c r="A108" s="35"/>
      <c r="B108" s="36"/>
      <c r="C108" s="37"/>
      <c r="D108" s="187" t="s">
        <v>138</v>
      </c>
      <c r="E108" s="37"/>
      <c r="F108" s="188" t="s">
        <v>1235</v>
      </c>
      <c r="G108" s="37"/>
      <c r="H108" s="37"/>
      <c r="I108" s="189"/>
      <c r="J108" s="37"/>
      <c r="K108" s="37"/>
      <c r="L108" s="40"/>
      <c r="M108" s="190"/>
      <c r="N108" s="191"/>
      <c r="O108" s="65"/>
      <c r="P108" s="65"/>
      <c r="Q108" s="65"/>
      <c r="R108" s="65"/>
      <c r="S108" s="65"/>
      <c r="T108" s="66"/>
      <c r="U108" s="35"/>
      <c r="V108" s="35"/>
      <c r="W108" s="35"/>
      <c r="X108" s="35"/>
      <c r="Y108" s="35"/>
      <c r="Z108" s="35"/>
      <c r="AA108" s="35"/>
      <c r="AB108" s="35"/>
      <c r="AC108" s="35"/>
      <c r="AD108" s="35"/>
      <c r="AE108" s="35"/>
      <c r="AT108" s="18" t="s">
        <v>138</v>
      </c>
      <c r="AU108" s="18" t="s">
        <v>84</v>
      </c>
    </row>
    <row r="109" spans="1:65" s="2" customFormat="1" ht="36">
      <c r="A109" s="35"/>
      <c r="B109" s="36"/>
      <c r="C109" s="37"/>
      <c r="D109" s="187" t="s">
        <v>512</v>
      </c>
      <c r="E109" s="37"/>
      <c r="F109" s="236" t="s">
        <v>1237</v>
      </c>
      <c r="G109" s="37"/>
      <c r="H109" s="37"/>
      <c r="I109" s="189"/>
      <c r="J109" s="37"/>
      <c r="K109" s="37"/>
      <c r="L109" s="40"/>
      <c r="M109" s="190"/>
      <c r="N109" s="191"/>
      <c r="O109" s="65"/>
      <c r="P109" s="65"/>
      <c r="Q109" s="65"/>
      <c r="R109" s="65"/>
      <c r="S109" s="65"/>
      <c r="T109" s="66"/>
      <c r="U109" s="35"/>
      <c r="V109" s="35"/>
      <c r="W109" s="35"/>
      <c r="X109" s="35"/>
      <c r="Y109" s="35"/>
      <c r="Z109" s="35"/>
      <c r="AA109" s="35"/>
      <c r="AB109" s="35"/>
      <c r="AC109" s="35"/>
      <c r="AD109" s="35"/>
      <c r="AE109" s="35"/>
      <c r="AT109" s="18" t="s">
        <v>512</v>
      </c>
      <c r="AU109" s="18" t="s">
        <v>84</v>
      </c>
    </row>
    <row r="110" spans="1:65" s="14" customFormat="1" ht="10">
      <c r="B110" s="204"/>
      <c r="C110" s="205"/>
      <c r="D110" s="187" t="s">
        <v>142</v>
      </c>
      <c r="E110" s="206" t="s">
        <v>19</v>
      </c>
      <c r="F110" s="207" t="s">
        <v>1238</v>
      </c>
      <c r="G110" s="205"/>
      <c r="H110" s="208">
        <v>1</v>
      </c>
      <c r="I110" s="209"/>
      <c r="J110" s="205"/>
      <c r="K110" s="205"/>
      <c r="L110" s="210"/>
      <c r="M110" s="211"/>
      <c r="N110" s="212"/>
      <c r="O110" s="212"/>
      <c r="P110" s="212"/>
      <c r="Q110" s="212"/>
      <c r="R110" s="212"/>
      <c r="S110" s="212"/>
      <c r="T110" s="213"/>
      <c r="AT110" s="214" t="s">
        <v>142</v>
      </c>
      <c r="AU110" s="214" t="s">
        <v>84</v>
      </c>
      <c r="AV110" s="14" t="s">
        <v>84</v>
      </c>
      <c r="AW110" s="14" t="s">
        <v>35</v>
      </c>
      <c r="AX110" s="14" t="s">
        <v>82</v>
      </c>
      <c r="AY110" s="214" t="s">
        <v>130</v>
      </c>
    </row>
    <row r="111" spans="1:65" s="2" customFormat="1" ht="24.15" customHeight="1">
      <c r="A111" s="35"/>
      <c r="B111" s="36"/>
      <c r="C111" s="174" t="s">
        <v>172</v>
      </c>
      <c r="D111" s="174" t="s">
        <v>132</v>
      </c>
      <c r="E111" s="175" t="s">
        <v>1239</v>
      </c>
      <c r="F111" s="176" t="s">
        <v>1235</v>
      </c>
      <c r="G111" s="177" t="s">
        <v>1217</v>
      </c>
      <c r="H111" s="178">
        <v>1</v>
      </c>
      <c r="I111" s="179"/>
      <c r="J111" s="180">
        <f>ROUND(I111*H111,2)</f>
        <v>0</v>
      </c>
      <c r="K111" s="176" t="s">
        <v>19</v>
      </c>
      <c r="L111" s="40"/>
      <c r="M111" s="181" t="s">
        <v>19</v>
      </c>
      <c r="N111" s="182" t="s">
        <v>45</v>
      </c>
      <c r="O111" s="65"/>
      <c r="P111" s="183">
        <f>O111*H111</f>
        <v>0</v>
      </c>
      <c r="Q111" s="183">
        <v>0</v>
      </c>
      <c r="R111" s="183">
        <f>Q111*H111</f>
        <v>0</v>
      </c>
      <c r="S111" s="183">
        <v>0</v>
      </c>
      <c r="T111" s="184">
        <f>S111*H111</f>
        <v>0</v>
      </c>
      <c r="U111" s="35"/>
      <c r="V111" s="35"/>
      <c r="W111" s="35"/>
      <c r="X111" s="35"/>
      <c r="Y111" s="35"/>
      <c r="Z111" s="35"/>
      <c r="AA111" s="35"/>
      <c r="AB111" s="35"/>
      <c r="AC111" s="35"/>
      <c r="AD111" s="35"/>
      <c r="AE111" s="35"/>
      <c r="AR111" s="185" t="s">
        <v>1218</v>
      </c>
      <c r="AT111" s="185" t="s">
        <v>132</v>
      </c>
      <c r="AU111" s="185" t="s">
        <v>84</v>
      </c>
      <c r="AY111" s="18" t="s">
        <v>130</v>
      </c>
      <c r="BE111" s="186">
        <f>IF(N111="základní",J111,0)</f>
        <v>0</v>
      </c>
      <c r="BF111" s="186">
        <f>IF(N111="snížená",J111,0)</f>
        <v>0</v>
      </c>
      <c r="BG111" s="186">
        <f>IF(N111="zákl. přenesená",J111,0)</f>
        <v>0</v>
      </c>
      <c r="BH111" s="186">
        <f>IF(N111="sníž. přenesená",J111,0)</f>
        <v>0</v>
      </c>
      <c r="BI111" s="186">
        <f>IF(N111="nulová",J111,0)</f>
        <v>0</v>
      </c>
      <c r="BJ111" s="18" t="s">
        <v>82</v>
      </c>
      <c r="BK111" s="186">
        <f>ROUND(I111*H111,2)</f>
        <v>0</v>
      </c>
      <c r="BL111" s="18" t="s">
        <v>1218</v>
      </c>
      <c r="BM111" s="185" t="s">
        <v>1240</v>
      </c>
    </row>
    <row r="112" spans="1:65" s="2" customFormat="1" ht="10">
      <c r="A112" s="35"/>
      <c r="B112" s="36"/>
      <c r="C112" s="37"/>
      <c r="D112" s="187" t="s">
        <v>138</v>
      </c>
      <c r="E112" s="37"/>
      <c r="F112" s="188" t="s">
        <v>1235</v>
      </c>
      <c r="G112" s="37"/>
      <c r="H112" s="37"/>
      <c r="I112" s="189"/>
      <c r="J112" s="37"/>
      <c r="K112" s="37"/>
      <c r="L112" s="40"/>
      <c r="M112" s="190"/>
      <c r="N112" s="191"/>
      <c r="O112" s="65"/>
      <c r="P112" s="65"/>
      <c r="Q112" s="65"/>
      <c r="R112" s="65"/>
      <c r="S112" s="65"/>
      <c r="T112" s="66"/>
      <c r="U112" s="35"/>
      <c r="V112" s="35"/>
      <c r="W112" s="35"/>
      <c r="X112" s="35"/>
      <c r="Y112" s="35"/>
      <c r="Z112" s="35"/>
      <c r="AA112" s="35"/>
      <c r="AB112" s="35"/>
      <c r="AC112" s="35"/>
      <c r="AD112" s="35"/>
      <c r="AE112" s="35"/>
      <c r="AT112" s="18" t="s">
        <v>138</v>
      </c>
      <c r="AU112" s="18" t="s">
        <v>84</v>
      </c>
    </row>
    <row r="113" spans="1:65" s="14" customFormat="1" ht="20">
      <c r="B113" s="204"/>
      <c r="C113" s="205"/>
      <c r="D113" s="187" t="s">
        <v>142</v>
      </c>
      <c r="E113" s="206" t="s">
        <v>19</v>
      </c>
      <c r="F113" s="207" t="s">
        <v>1241</v>
      </c>
      <c r="G113" s="205"/>
      <c r="H113" s="208">
        <v>1</v>
      </c>
      <c r="I113" s="209"/>
      <c r="J113" s="205"/>
      <c r="K113" s="205"/>
      <c r="L113" s="210"/>
      <c r="M113" s="211"/>
      <c r="N113" s="212"/>
      <c r="O113" s="212"/>
      <c r="P113" s="212"/>
      <c r="Q113" s="212"/>
      <c r="R113" s="212"/>
      <c r="S113" s="212"/>
      <c r="T113" s="213"/>
      <c r="AT113" s="214" t="s">
        <v>142</v>
      </c>
      <c r="AU113" s="214" t="s">
        <v>84</v>
      </c>
      <c r="AV113" s="14" t="s">
        <v>84</v>
      </c>
      <c r="AW113" s="14" t="s">
        <v>35</v>
      </c>
      <c r="AX113" s="14" t="s">
        <v>82</v>
      </c>
      <c r="AY113" s="214" t="s">
        <v>130</v>
      </c>
    </row>
    <row r="114" spans="1:65" s="2" customFormat="1" ht="24.15" customHeight="1">
      <c r="A114" s="35"/>
      <c r="B114" s="36"/>
      <c r="C114" s="174" t="s">
        <v>179</v>
      </c>
      <c r="D114" s="174" t="s">
        <v>132</v>
      </c>
      <c r="E114" s="175" t="s">
        <v>1242</v>
      </c>
      <c r="F114" s="176" t="s">
        <v>1243</v>
      </c>
      <c r="G114" s="177" t="s">
        <v>1217</v>
      </c>
      <c r="H114" s="178">
        <v>1</v>
      </c>
      <c r="I114" s="179"/>
      <c r="J114" s="180">
        <f>ROUND(I114*H114,2)</f>
        <v>0</v>
      </c>
      <c r="K114" s="176" t="s">
        <v>136</v>
      </c>
      <c r="L114" s="40"/>
      <c r="M114" s="181" t="s">
        <v>19</v>
      </c>
      <c r="N114" s="182" t="s">
        <v>45</v>
      </c>
      <c r="O114" s="65"/>
      <c r="P114" s="183">
        <f>O114*H114</f>
        <v>0</v>
      </c>
      <c r="Q114" s="183">
        <v>0</v>
      </c>
      <c r="R114" s="183">
        <f>Q114*H114</f>
        <v>0</v>
      </c>
      <c r="S114" s="183">
        <v>0</v>
      </c>
      <c r="T114" s="184">
        <f>S114*H114</f>
        <v>0</v>
      </c>
      <c r="U114" s="35"/>
      <c r="V114" s="35"/>
      <c r="W114" s="35"/>
      <c r="X114" s="35"/>
      <c r="Y114" s="35"/>
      <c r="Z114" s="35"/>
      <c r="AA114" s="35"/>
      <c r="AB114" s="35"/>
      <c r="AC114" s="35"/>
      <c r="AD114" s="35"/>
      <c r="AE114" s="35"/>
      <c r="AR114" s="185" t="s">
        <v>1218</v>
      </c>
      <c r="AT114" s="185" t="s">
        <v>132</v>
      </c>
      <c r="AU114" s="185" t="s">
        <v>84</v>
      </c>
      <c r="AY114" s="18" t="s">
        <v>130</v>
      </c>
      <c r="BE114" s="186">
        <f>IF(N114="základní",J114,0)</f>
        <v>0</v>
      </c>
      <c r="BF114" s="186">
        <f>IF(N114="snížená",J114,0)</f>
        <v>0</v>
      </c>
      <c r="BG114" s="186">
        <f>IF(N114="zákl. přenesená",J114,0)</f>
        <v>0</v>
      </c>
      <c r="BH114" s="186">
        <f>IF(N114="sníž. přenesená",J114,0)</f>
        <v>0</v>
      </c>
      <c r="BI114" s="186">
        <f>IF(N114="nulová",J114,0)</f>
        <v>0</v>
      </c>
      <c r="BJ114" s="18" t="s">
        <v>82</v>
      </c>
      <c r="BK114" s="186">
        <f>ROUND(I114*H114,2)</f>
        <v>0</v>
      </c>
      <c r="BL114" s="18" t="s">
        <v>1218</v>
      </c>
      <c r="BM114" s="185" t="s">
        <v>1244</v>
      </c>
    </row>
    <row r="115" spans="1:65" s="2" customFormat="1" ht="10">
      <c r="A115" s="35"/>
      <c r="B115" s="36"/>
      <c r="C115" s="37"/>
      <c r="D115" s="187" t="s">
        <v>138</v>
      </c>
      <c r="E115" s="37"/>
      <c r="F115" s="188" t="s">
        <v>1243</v>
      </c>
      <c r="G115" s="37"/>
      <c r="H115" s="37"/>
      <c r="I115" s="189"/>
      <c r="J115" s="37"/>
      <c r="K115" s="37"/>
      <c r="L115" s="40"/>
      <c r="M115" s="190"/>
      <c r="N115" s="191"/>
      <c r="O115" s="65"/>
      <c r="P115" s="65"/>
      <c r="Q115" s="65"/>
      <c r="R115" s="65"/>
      <c r="S115" s="65"/>
      <c r="T115" s="66"/>
      <c r="U115" s="35"/>
      <c r="V115" s="35"/>
      <c r="W115" s="35"/>
      <c r="X115" s="35"/>
      <c r="Y115" s="35"/>
      <c r="Z115" s="35"/>
      <c r="AA115" s="35"/>
      <c r="AB115" s="35"/>
      <c r="AC115" s="35"/>
      <c r="AD115" s="35"/>
      <c r="AE115" s="35"/>
      <c r="AT115" s="18" t="s">
        <v>138</v>
      </c>
      <c r="AU115" s="18" t="s">
        <v>84</v>
      </c>
    </row>
    <row r="116" spans="1:65" s="2" customFormat="1" ht="10">
      <c r="A116" s="35"/>
      <c r="B116" s="36"/>
      <c r="C116" s="37"/>
      <c r="D116" s="192" t="s">
        <v>140</v>
      </c>
      <c r="E116" s="37"/>
      <c r="F116" s="193" t="s">
        <v>1245</v>
      </c>
      <c r="G116" s="37"/>
      <c r="H116" s="37"/>
      <c r="I116" s="189"/>
      <c r="J116" s="37"/>
      <c r="K116" s="37"/>
      <c r="L116" s="40"/>
      <c r="M116" s="190"/>
      <c r="N116" s="191"/>
      <c r="O116" s="65"/>
      <c r="P116" s="65"/>
      <c r="Q116" s="65"/>
      <c r="R116" s="65"/>
      <c r="S116" s="65"/>
      <c r="T116" s="66"/>
      <c r="U116" s="35"/>
      <c r="V116" s="35"/>
      <c r="W116" s="35"/>
      <c r="X116" s="35"/>
      <c r="Y116" s="35"/>
      <c r="Z116" s="35"/>
      <c r="AA116" s="35"/>
      <c r="AB116" s="35"/>
      <c r="AC116" s="35"/>
      <c r="AD116" s="35"/>
      <c r="AE116" s="35"/>
      <c r="AT116" s="18" t="s">
        <v>140</v>
      </c>
      <c r="AU116" s="18" t="s">
        <v>84</v>
      </c>
    </row>
    <row r="117" spans="1:65" s="2" customFormat="1" ht="27">
      <c r="A117" s="35"/>
      <c r="B117" s="36"/>
      <c r="C117" s="37"/>
      <c r="D117" s="187" t="s">
        <v>512</v>
      </c>
      <c r="E117" s="37"/>
      <c r="F117" s="236" t="s">
        <v>1246</v>
      </c>
      <c r="G117" s="37"/>
      <c r="H117" s="37"/>
      <c r="I117" s="189"/>
      <c r="J117" s="37"/>
      <c r="K117" s="37"/>
      <c r="L117" s="40"/>
      <c r="M117" s="190"/>
      <c r="N117" s="191"/>
      <c r="O117" s="65"/>
      <c r="P117" s="65"/>
      <c r="Q117" s="65"/>
      <c r="R117" s="65"/>
      <c r="S117" s="65"/>
      <c r="T117" s="66"/>
      <c r="U117" s="35"/>
      <c r="V117" s="35"/>
      <c r="W117" s="35"/>
      <c r="X117" s="35"/>
      <c r="Y117" s="35"/>
      <c r="Z117" s="35"/>
      <c r="AA117" s="35"/>
      <c r="AB117" s="35"/>
      <c r="AC117" s="35"/>
      <c r="AD117" s="35"/>
      <c r="AE117" s="35"/>
      <c r="AT117" s="18" t="s">
        <v>512</v>
      </c>
      <c r="AU117" s="18" t="s">
        <v>84</v>
      </c>
    </row>
    <row r="118" spans="1:65" s="14" customFormat="1" ht="10">
      <c r="B118" s="204"/>
      <c r="C118" s="205"/>
      <c r="D118" s="187" t="s">
        <v>142</v>
      </c>
      <c r="E118" s="206" t="s">
        <v>19</v>
      </c>
      <c r="F118" s="207" t="s">
        <v>82</v>
      </c>
      <c r="G118" s="205"/>
      <c r="H118" s="208">
        <v>1</v>
      </c>
      <c r="I118" s="209"/>
      <c r="J118" s="205"/>
      <c r="K118" s="205"/>
      <c r="L118" s="210"/>
      <c r="M118" s="211"/>
      <c r="N118" s="212"/>
      <c r="O118" s="212"/>
      <c r="P118" s="212"/>
      <c r="Q118" s="212"/>
      <c r="R118" s="212"/>
      <c r="S118" s="212"/>
      <c r="T118" s="213"/>
      <c r="AT118" s="214" t="s">
        <v>142</v>
      </c>
      <c r="AU118" s="214" t="s">
        <v>84</v>
      </c>
      <c r="AV118" s="14" t="s">
        <v>84</v>
      </c>
      <c r="AW118" s="14" t="s">
        <v>35</v>
      </c>
      <c r="AX118" s="14" t="s">
        <v>82</v>
      </c>
      <c r="AY118" s="214" t="s">
        <v>130</v>
      </c>
    </row>
    <row r="119" spans="1:65" s="12" customFormat="1" ht="22.75" customHeight="1">
      <c r="B119" s="158"/>
      <c r="C119" s="159"/>
      <c r="D119" s="160" t="s">
        <v>73</v>
      </c>
      <c r="E119" s="172" t="s">
        <v>1247</v>
      </c>
      <c r="F119" s="172" t="s">
        <v>1248</v>
      </c>
      <c r="G119" s="159"/>
      <c r="H119" s="159"/>
      <c r="I119" s="162"/>
      <c r="J119" s="173">
        <f>BK119</f>
        <v>0</v>
      </c>
      <c r="K119" s="159"/>
      <c r="L119" s="164"/>
      <c r="M119" s="165"/>
      <c r="N119" s="166"/>
      <c r="O119" s="166"/>
      <c r="P119" s="167">
        <f>SUM(P120:P132)</f>
        <v>0</v>
      </c>
      <c r="Q119" s="166"/>
      <c r="R119" s="167">
        <f>SUM(R120:R132)</f>
        <v>0</v>
      </c>
      <c r="S119" s="166"/>
      <c r="T119" s="168">
        <f>SUM(T120:T132)</f>
        <v>0</v>
      </c>
      <c r="AR119" s="169" t="s">
        <v>165</v>
      </c>
      <c r="AT119" s="170" t="s">
        <v>73</v>
      </c>
      <c r="AU119" s="170" t="s">
        <v>82</v>
      </c>
      <c r="AY119" s="169" t="s">
        <v>130</v>
      </c>
      <c r="BK119" s="171">
        <f>SUM(BK120:BK132)</f>
        <v>0</v>
      </c>
    </row>
    <row r="120" spans="1:65" s="2" customFormat="1" ht="16.5" customHeight="1">
      <c r="A120" s="35"/>
      <c r="B120" s="36"/>
      <c r="C120" s="174" t="s">
        <v>187</v>
      </c>
      <c r="D120" s="174" t="s">
        <v>132</v>
      </c>
      <c r="E120" s="175" t="s">
        <v>1249</v>
      </c>
      <c r="F120" s="176" t="s">
        <v>1250</v>
      </c>
      <c r="G120" s="177" t="s">
        <v>1251</v>
      </c>
      <c r="H120" s="244"/>
      <c r="I120" s="179"/>
      <c r="J120" s="180">
        <f>ROUND(I120*H120,2)</f>
        <v>0</v>
      </c>
      <c r="K120" s="176" t="s">
        <v>136</v>
      </c>
      <c r="L120" s="40"/>
      <c r="M120" s="181" t="s">
        <v>19</v>
      </c>
      <c r="N120" s="182" t="s">
        <v>45</v>
      </c>
      <c r="O120" s="65"/>
      <c r="P120" s="183">
        <f>O120*H120</f>
        <v>0</v>
      </c>
      <c r="Q120" s="183">
        <v>0</v>
      </c>
      <c r="R120" s="183">
        <f>Q120*H120</f>
        <v>0</v>
      </c>
      <c r="S120" s="183">
        <v>0</v>
      </c>
      <c r="T120" s="184">
        <f>S120*H120</f>
        <v>0</v>
      </c>
      <c r="U120" s="35"/>
      <c r="V120" s="35"/>
      <c r="W120" s="35"/>
      <c r="X120" s="35"/>
      <c r="Y120" s="35"/>
      <c r="Z120" s="35"/>
      <c r="AA120" s="35"/>
      <c r="AB120" s="35"/>
      <c r="AC120" s="35"/>
      <c r="AD120" s="35"/>
      <c r="AE120" s="35"/>
      <c r="AR120" s="185" t="s">
        <v>1218</v>
      </c>
      <c r="AT120" s="185" t="s">
        <v>132</v>
      </c>
      <c r="AU120" s="185" t="s">
        <v>84</v>
      </c>
      <c r="AY120" s="18" t="s">
        <v>130</v>
      </c>
      <c r="BE120" s="186">
        <f>IF(N120="základní",J120,0)</f>
        <v>0</v>
      </c>
      <c r="BF120" s="186">
        <f>IF(N120="snížená",J120,0)</f>
        <v>0</v>
      </c>
      <c r="BG120" s="186">
        <f>IF(N120="zákl. přenesená",J120,0)</f>
        <v>0</v>
      </c>
      <c r="BH120" s="186">
        <f>IF(N120="sníž. přenesená",J120,0)</f>
        <v>0</v>
      </c>
      <c r="BI120" s="186">
        <f>IF(N120="nulová",J120,0)</f>
        <v>0</v>
      </c>
      <c r="BJ120" s="18" t="s">
        <v>82</v>
      </c>
      <c r="BK120" s="186">
        <f>ROUND(I120*H120,2)</f>
        <v>0</v>
      </c>
      <c r="BL120" s="18" t="s">
        <v>1218</v>
      </c>
      <c r="BM120" s="185" t="s">
        <v>1252</v>
      </c>
    </row>
    <row r="121" spans="1:65" s="2" customFormat="1" ht="10">
      <c r="A121" s="35"/>
      <c r="B121" s="36"/>
      <c r="C121" s="37"/>
      <c r="D121" s="187" t="s">
        <v>138</v>
      </c>
      <c r="E121" s="37"/>
      <c r="F121" s="188" t="s">
        <v>1250</v>
      </c>
      <c r="G121" s="37"/>
      <c r="H121" s="37"/>
      <c r="I121" s="189"/>
      <c r="J121" s="37"/>
      <c r="K121" s="37"/>
      <c r="L121" s="40"/>
      <c r="M121" s="190"/>
      <c r="N121" s="191"/>
      <c r="O121" s="65"/>
      <c r="P121" s="65"/>
      <c r="Q121" s="65"/>
      <c r="R121" s="65"/>
      <c r="S121" s="65"/>
      <c r="T121" s="66"/>
      <c r="U121" s="35"/>
      <c r="V121" s="35"/>
      <c r="W121" s="35"/>
      <c r="X121" s="35"/>
      <c r="Y121" s="35"/>
      <c r="Z121" s="35"/>
      <c r="AA121" s="35"/>
      <c r="AB121" s="35"/>
      <c r="AC121" s="35"/>
      <c r="AD121" s="35"/>
      <c r="AE121" s="35"/>
      <c r="AT121" s="18" t="s">
        <v>138</v>
      </c>
      <c r="AU121" s="18" t="s">
        <v>84</v>
      </c>
    </row>
    <row r="122" spans="1:65" s="2" customFormat="1" ht="10">
      <c r="A122" s="35"/>
      <c r="B122" s="36"/>
      <c r="C122" s="37"/>
      <c r="D122" s="192" t="s">
        <v>140</v>
      </c>
      <c r="E122" s="37"/>
      <c r="F122" s="193" t="s">
        <v>1253</v>
      </c>
      <c r="G122" s="37"/>
      <c r="H122" s="37"/>
      <c r="I122" s="189"/>
      <c r="J122" s="37"/>
      <c r="K122" s="37"/>
      <c r="L122" s="40"/>
      <c r="M122" s="190"/>
      <c r="N122" s="191"/>
      <c r="O122" s="65"/>
      <c r="P122" s="65"/>
      <c r="Q122" s="65"/>
      <c r="R122" s="65"/>
      <c r="S122" s="65"/>
      <c r="T122" s="66"/>
      <c r="U122" s="35"/>
      <c r="V122" s="35"/>
      <c r="W122" s="35"/>
      <c r="X122" s="35"/>
      <c r="Y122" s="35"/>
      <c r="Z122" s="35"/>
      <c r="AA122" s="35"/>
      <c r="AB122" s="35"/>
      <c r="AC122" s="35"/>
      <c r="AD122" s="35"/>
      <c r="AE122" s="35"/>
      <c r="AT122" s="18" t="s">
        <v>140</v>
      </c>
      <c r="AU122" s="18" t="s">
        <v>84</v>
      </c>
    </row>
    <row r="123" spans="1:65" s="2" customFormat="1" ht="297">
      <c r="A123" s="35"/>
      <c r="B123" s="36"/>
      <c r="C123" s="37"/>
      <c r="D123" s="187" t="s">
        <v>512</v>
      </c>
      <c r="E123" s="37"/>
      <c r="F123" s="236" t="s">
        <v>1254</v>
      </c>
      <c r="G123" s="37"/>
      <c r="H123" s="37"/>
      <c r="I123" s="189"/>
      <c r="J123" s="37"/>
      <c r="K123" s="37"/>
      <c r="L123" s="40"/>
      <c r="M123" s="190"/>
      <c r="N123" s="191"/>
      <c r="O123" s="65"/>
      <c r="P123" s="65"/>
      <c r="Q123" s="65"/>
      <c r="R123" s="65"/>
      <c r="S123" s="65"/>
      <c r="T123" s="66"/>
      <c r="U123" s="35"/>
      <c r="V123" s="35"/>
      <c r="W123" s="35"/>
      <c r="X123" s="35"/>
      <c r="Y123" s="35"/>
      <c r="Z123" s="35"/>
      <c r="AA123" s="35"/>
      <c r="AB123" s="35"/>
      <c r="AC123" s="35"/>
      <c r="AD123" s="35"/>
      <c r="AE123" s="35"/>
      <c r="AT123" s="18" t="s">
        <v>512</v>
      </c>
      <c r="AU123" s="18" t="s">
        <v>84</v>
      </c>
    </row>
    <row r="124" spans="1:65" s="13" customFormat="1" ht="10">
      <c r="B124" s="194"/>
      <c r="C124" s="195"/>
      <c r="D124" s="187" t="s">
        <v>142</v>
      </c>
      <c r="E124" s="196" t="s">
        <v>19</v>
      </c>
      <c r="F124" s="197" t="s">
        <v>1255</v>
      </c>
      <c r="G124" s="195"/>
      <c r="H124" s="196" t="s">
        <v>19</v>
      </c>
      <c r="I124" s="198"/>
      <c r="J124" s="195"/>
      <c r="K124" s="195"/>
      <c r="L124" s="199"/>
      <c r="M124" s="200"/>
      <c r="N124" s="201"/>
      <c r="O124" s="201"/>
      <c r="P124" s="201"/>
      <c r="Q124" s="201"/>
      <c r="R124" s="201"/>
      <c r="S124" s="201"/>
      <c r="T124" s="202"/>
      <c r="AT124" s="203" t="s">
        <v>142</v>
      </c>
      <c r="AU124" s="203" t="s">
        <v>84</v>
      </c>
      <c r="AV124" s="13" t="s">
        <v>82</v>
      </c>
      <c r="AW124" s="13" t="s">
        <v>35</v>
      </c>
      <c r="AX124" s="13" t="s">
        <v>74</v>
      </c>
      <c r="AY124" s="203" t="s">
        <v>130</v>
      </c>
    </row>
    <row r="125" spans="1:65" s="13" customFormat="1" ht="10">
      <c r="B125" s="194"/>
      <c r="C125" s="195"/>
      <c r="D125" s="187" t="s">
        <v>142</v>
      </c>
      <c r="E125" s="196" t="s">
        <v>19</v>
      </c>
      <c r="F125" s="197" t="s">
        <v>1256</v>
      </c>
      <c r="G125" s="195"/>
      <c r="H125" s="196" t="s">
        <v>19</v>
      </c>
      <c r="I125" s="198"/>
      <c r="J125" s="195"/>
      <c r="K125" s="195"/>
      <c r="L125" s="199"/>
      <c r="M125" s="200"/>
      <c r="N125" s="201"/>
      <c r="O125" s="201"/>
      <c r="P125" s="201"/>
      <c r="Q125" s="201"/>
      <c r="R125" s="201"/>
      <c r="S125" s="201"/>
      <c r="T125" s="202"/>
      <c r="AT125" s="203" t="s">
        <v>142</v>
      </c>
      <c r="AU125" s="203" t="s">
        <v>84</v>
      </c>
      <c r="AV125" s="13" t="s">
        <v>82</v>
      </c>
      <c r="AW125" s="13" t="s">
        <v>35</v>
      </c>
      <c r="AX125" s="13" t="s">
        <v>74</v>
      </c>
      <c r="AY125" s="203" t="s">
        <v>130</v>
      </c>
    </row>
    <row r="126" spans="1:65" s="13" customFormat="1" ht="10">
      <c r="B126" s="194"/>
      <c r="C126" s="195"/>
      <c r="D126" s="187" t="s">
        <v>142</v>
      </c>
      <c r="E126" s="196" t="s">
        <v>19</v>
      </c>
      <c r="F126" s="197" t="s">
        <v>1257</v>
      </c>
      <c r="G126" s="195"/>
      <c r="H126" s="196" t="s">
        <v>19</v>
      </c>
      <c r="I126" s="198"/>
      <c r="J126" s="195"/>
      <c r="K126" s="195"/>
      <c r="L126" s="199"/>
      <c r="M126" s="200"/>
      <c r="N126" s="201"/>
      <c r="O126" s="201"/>
      <c r="P126" s="201"/>
      <c r="Q126" s="201"/>
      <c r="R126" s="201"/>
      <c r="S126" s="201"/>
      <c r="T126" s="202"/>
      <c r="AT126" s="203" t="s">
        <v>142</v>
      </c>
      <c r="AU126" s="203" t="s">
        <v>84</v>
      </c>
      <c r="AV126" s="13" t="s">
        <v>82</v>
      </c>
      <c r="AW126" s="13" t="s">
        <v>35</v>
      </c>
      <c r="AX126" s="13" t="s">
        <v>74</v>
      </c>
      <c r="AY126" s="203" t="s">
        <v>130</v>
      </c>
    </row>
    <row r="127" spans="1:65" s="15" customFormat="1" ht="10">
      <c r="B127" s="215"/>
      <c r="C127" s="216"/>
      <c r="D127" s="187" t="s">
        <v>142</v>
      </c>
      <c r="E127" s="217" t="s">
        <v>19</v>
      </c>
      <c r="F127" s="218" t="s">
        <v>145</v>
      </c>
      <c r="G127" s="216"/>
      <c r="H127" s="219">
        <v>0</v>
      </c>
      <c r="I127" s="220"/>
      <c r="J127" s="216"/>
      <c r="K127" s="216"/>
      <c r="L127" s="221"/>
      <c r="M127" s="222"/>
      <c r="N127" s="223"/>
      <c r="O127" s="223"/>
      <c r="P127" s="223"/>
      <c r="Q127" s="223"/>
      <c r="R127" s="223"/>
      <c r="S127" s="223"/>
      <c r="T127" s="224"/>
      <c r="AT127" s="225" t="s">
        <v>142</v>
      </c>
      <c r="AU127" s="225" t="s">
        <v>84</v>
      </c>
      <c r="AV127" s="15" t="s">
        <v>137</v>
      </c>
      <c r="AW127" s="15" t="s">
        <v>35</v>
      </c>
      <c r="AX127" s="15" t="s">
        <v>82</v>
      </c>
      <c r="AY127" s="225" t="s">
        <v>130</v>
      </c>
    </row>
    <row r="128" spans="1:65" s="2" customFormat="1" ht="16.5" customHeight="1">
      <c r="A128" s="35"/>
      <c r="B128" s="36"/>
      <c r="C128" s="174" t="s">
        <v>193</v>
      </c>
      <c r="D128" s="174" t="s">
        <v>132</v>
      </c>
      <c r="E128" s="175" t="s">
        <v>1258</v>
      </c>
      <c r="F128" s="176" t="s">
        <v>1259</v>
      </c>
      <c r="G128" s="177" t="s">
        <v>203</v>
      </c>
      <c r="H128" s="178">
        <v>360</v>
      </c>
      <c r="I128" s="179"/>
      <c r="J128" s="180">
        <f>ROUND(I128*H128,2)</f>
        <v>0</v>
      </c>
      <c r="K128" s="176" t="s">
        <v>136</v>
      </c>
      <c r="L128" s="40"/>
      <c r="M128" s="181" t="s">
        <v>19</v>
      </c>
      <c r="N128" s="182" t="s">
        <v>45</v>
      </c>
      <c r="O128" s="65"/>
      <c r="P128" s="183">
        <f>O128*H128</f>
        <v>0</v>
      </c>
      <c r="Q128" s="183">
        <v>0</v>
      </c>
      <c r="R128" s="183">
        <f>Q128*H128</f>
        <v>0</v>
      </c>
      <c r="S128" s="183">
        <v>0</v>
      </c>
      <c r="T128" s="184">
        <f>S128*H128</f>
        <v>0</v>
      </c>
      <c r="U128" s="35"/>
      <c r="V128" s="35"/>
      <c r="W128" s="35"/>
      <c r="X128" s="35"/>
      <c r="Y128" s="35"/>
      <c r="Z128" s="35"/>
      <c r="AA128" s="35"/>
      <c r="AB128" s="35"/>
      <c r="AC128" s="35"/>
      <c r="AD128" s="35"/>
      <c r="AE128" s="35"/>
      <c r="AR128" s="185" t="s">
        <v>1218</v>
      </c>
      <c r="AT128" s="185" t="s">
        <v>132</v>
      </c>
      <c r="AU128" s="185" t="s">
        <v>84</v>
      </c>
      <c r="AY128" s="18" t="s">
        <v>130</v>
      </c>
      <c r="BE128" s="186">
        <f>IF(N128="základní",J128,0)</f>
        <v>0</v>
      </c>
      <c r="BF128" s="186">
        <f>IF(N128="snížená",J128,0)</f>
        <v>0</v>
      </c>
      <c r="BG128" s="186">
        <f>IF(N128="zákl. přenesená",J128,0)</f>
        <v>0</v>
      </c>
      <c r="BH128" s="186">
        <f>IF(N128="sníž. přenesená",J128,0)</f>
        <v>0</v>
      </c>
      <c r="BI128" s="186">
        <f>IF(N128="nulová",J128,0)</f>
        <v>0</v>
      </c>
      <c r="BJ128" s="18" t="s">
        <v>82</v>
      </c>
      <c r="BK128" s="186">
        <f>ROUND(I128*H128,2)</f>
        <v>0</v>
      </c>
      <c r="BL128" s="18" t="s">
        <v>1218</v>
      </c>
      <c r="BM128" s="185" t="s">
        <v>1260</v>
      </c>
    </row>
    <row r="129" spans="1:65" s="2" customFormat="1" ht="10">
      <c r="A129" s="35"/>
      <c r="B129" s="36"/>
      <c r="C129" s="37"/>
      <c r="D129" s="187" t="s">
        <v>138</v>
      </c>
      <c r="E129" s="37"/>
      <c r="F129" s="188" t="s">
        <v>1259</v>
      </c>
      <c r="G129" s="37"/>
      <c r="H129" s="37"/>
      <c r="I129" s="189"/>
      <c r="J129" s="37"/>
      <c r="K129" s="37"/>
      <c r="L129" s="40"/>
      <c r="M129" s="190"/>
      <c r="N129" s="191"/>
      <c r="O129" s="65"/>
      <c r="P129" s="65"/>
      <c r="Q129" s="65"/>
      <c r="R129" s="65"/>
      <c r="S129" s="65"/>
      <c r="T129" s="66"/>
      <c r="U129" s="35"/>
      <c r="V129" s="35"/>
      <c r="W129" s="35"/>
      <c r="X129" s="35"/>
      <c r="Y129" s="35"/>
      <c r="Z129" s="35"/>
      <c r="AA129" s="35"/>
      <c r="AB129" s="35"/>
      <c r="AC129" s="35"/>
      <c r="AD129" s="35"/>
      <c r="AE129" s="35"/>
      <c r="AT129" s="18" t="s">
        <v>138</v>
      </c>
      <c r="AU129" s="18" t="s">
        <v>84</v>
      </c>
    </row>
    <row r="130" spans="1:65" s="2" customFormat="1" ht="10">
      <c r="A130" s="35"/>
      <c r="B130" s="36"/>
      <c r="C130" s="37"/>
      <c r="D130" s="192" t="s">
        <v>140</v>
      </c>
      <c r="E130" s="37"/>
      <c r="F130" s="193" t="s">
        <v>1261</v>
      </c>
      <c r="G130" s="37"/>
      <c r="H130" s="37"/>
      <c r="I130" s="189"/>
      <c r="J130" s="37"/>
      <c r="K130" s="37"/>
      <c r="L130" s="40"/>
      <c r="M130" s="190"/>
      <c r="N130" s="191"/>
      <c r="O130" s="65"/>
      <c r="P130" s="65"/>
      <c r="Q130" s="65"/>
      <c r="R130" s="65"/>
      <c r="S130" s="65"/>
      <c r="T130" s="66"/>
      <c r="U130" s="35"/>
      <c r="V130" s="35"/>
      <c r="W130" s="35"/>
      <c r="X130" s="35"/>
      <c r="Y130" s="35"/>
      <c r="Z130" s="35"/>
      <c r="AA130" s="35"/>
      <c r="AB130" s="35"/>
      <c r="AC130" s="35"/>
      <c r="AD130" s="35"/>
      <c r="AE130" s="35"/>
      <c r="AT130" s="18" t="s">
        <v>140</v>
      </c>
      <c r="AU130" s="18" t="s">
        <v>84</v>
      </c>
    </row>
    <row r="131" spans="1:65" s="2" customFormat="1" ht="18">
      <c r="A131" s="35"/>
      <c r="B131" s="36"/>
      <c r="C131" s="37"/>
      <c r="D131" s="187" t="s">
        <v>512</v>
      </c>
      <c r="E131" s="37"/>
      <c r="F131" s="236" t="s">
        <v>1262</v>
      </c>
      <c r="G131" s="37"/>
      <c r="H131" s="37"/>
      <c r="I131" s="189"/>
      <c r="J131" s="37"/>
      <c r="K131" s="37"/>
      <c r="L131" s="40"/>
      <c r="M131" s="190"/>
      <c r="N131" s="191"/>
      <c r="O131" s="65"/>
      <c r="P131" s="65"/>
      <c r="Q131" s="65"/>
      <c r="R131" s="65"/>
      <c r="S131" s="65"/>
      <c r="T131" s="66"/>
      <c r="U131" s="35"/>
      <c r="V131" s="35"/>
      <c r="W131" s="35"/>
      <c r="X131" s="35"/>
      <c r="Y131" s="35"/>
      <c r="Z131" s="35"/>
      <c r="AA131" s="35"/>
      <c r="AB131" s="35"/>
      <c r="AC131" s="35"/>
      <c r="AD131" s="35"/>
      <c r="AE131" s="35"/>
      <c r="AT131" s="18" t="s">
        <v>512</v>
      </c>
      <c r="AU131" s="18" t="s">
        <v>84</v>
      </c>
    </row>
    <row r="132" spans="1:65" s="14" customFormat="1" ht="10">
      <c r="B132" s="204"/>
      <c r="C132" s="205"/>
      <c r="D132" s="187" t="s">
        <v>142</v>
      </c>
      <c r="E132" s="206" t="s">
        <v>19</v>
      </c>
      <c r="F132" s="207" t="s">
        <v>1263</v>
      </c>
      <c r="G132" s="205"/>
      <c r="H132" s="208">
        <v>360</v>
      </c>
      <c r="I132" s="209"/>
      <c r="J132" s="205"/>
      <c r="K132" s="205"/>
      <c r="L132" s="210"/>
      <c r="M132" s="211"/>
      <c r="N132" s="212"/>
      <c r="O132" s="212"/>
      <c r="P132" s="212"/>
      <c r="Q132" s="212"/>
      <c r="R132" s="212"/>
      <c r="S132" s="212"/>
      <c r="T132" s="213"/>
      <c r="AT132" s="214" t="s">
        <v>142</v>
      </c>
      <c r="AU132" s="214" t="s">
        <v>84</v>
      </c>
      <c r="AV132" s="14" t="s">
        <v>84</v>
      </c>
      <c r="AW132" s="14" t="s">
        <v>35</v>
      </c>
      <c r="AX132" s="14" t="s">
        <v>82</v>
      </c>
      <c r="AY132" s="214" t="s">
        <v>130</v>
      </c>
    </row>
    <row r="133" spans="1:65" s="12" customFormat="1" ht="22.75" customHeight="1">
      <c r="B133" s="158"/>
      <c r="C133" s="159"/>
      <c r="D133" s="160" t="s">
        <v>73</v>
      </c>
      <c r="E133" s="172" t="s">
        <v>1264</v>
      </c>
      <c r="F133" s="172" t="s">
        <v>1265</v>
      </c>
      <c r="G133" s="159"/>
      <c r="H133" s="159"/>
      <c r="I133" s="162"/>
      <c r="J133" s="173">
        <f>BK133</f>
        <v>0</v>
      </c>
      <c r="K133" s="159"/>
      <c r="L133" s="164"/>
      <c r="M133" s="165"/>
      <c r="N133" s="166"/>
      <c r="O133" s="166"/>
      <c r="P133" s="167">
        <f>SUM(P134:P145)</f>
        <v>0</v>
      </c>
      <c r="Q133" s="166"/>
      <c r="R133" s="167">
        <f>SUM(R134:R145)</f>
        <v>0</v>
      </c>
      <c r="S133" s="166"/>
      <c r="T133" s="168">
        <f>SUM(T134:T145)</f>
        <v>0</v>
      </c>
      <c r="AR133" s="169" t="s">
        <v>165</v>
      </c>
      <c r="AT133" s="170" t="s">
        <v>73</v>
      </c>
      <c r="AU133" s="170" t="s">
        <v>82</v>
      </c>
      <c r="AY133" s="169" t="s">
        <v>130</v>
      </c>
      <c r="BK133" s="171">
        <f>SUM(BK134:BK145)</f>
        <v>0</v>
      </c>
    </row>
    <row r="134" spans="1:65" s="2" customFormat="1" ht="16.5" customHeight="1">
      <c r="A134" s="35"/>
      <c r="B134" s="36"/>
      <c r="C134" s="174" t="s">
        <v>200</v>
      </c>
      <c r="D134" s="174" t="s">
        <v>132</v>
      </c>
      <c r="E134" s="175" t="s">
        <v>1266</v>
      </c>
      <c r="F134" s="176" t="s">
        <v>1267</v>
      </c>
      <c r="G134" s="177" t="s">
        <v>1268</v>
      </c>
      <c r="H134" s="178">
        <v>7</v>
      </c>
      <c r="I134" s="179"/>
      <c r="J134" s="180">
        <f>ROUND(I134*H134,2)</f>
        <v>0</v>
      </c>
      <c r="K134" s="176" t="s">
        <v>136</v>
      </c>
      <c r="L134" s="40"/>
      <c r="M134" s="181" t="s">
        <v>19</v>
      </c>
      <c r="N134" s="182" t="s">
        <v>45</v>
      </c>
      <c r="O134" s="65"/>
      <c r="P134" s="183">
        <f>O134*H134</f>
        <v>0</v>
      </c>
      <c r="Q134" s="183">
        <v>0</v>
      </c>
      <c r="R134" s="183">
        <f>Q134*H134</f>
        <v>0</v>
      </c>
      <c r="S134" s="183">
        <v>0</v>
      </c>
      <c r="T134" s="184">
        <f>S134*H134</f>
        <v>0</v>
      </c>
      <c r="U134" s="35"/>
      <c r="V134" s="35"/>
      <c r="W134" s="35"/>
      <c r="X134" s="35"/>
      <c r="Y134" s="35"/>
      <c r="Z134" s="35"/>
      <c r="AA134" s="35"/>
      <c r="AB134" s="35"/>
      <c r="AC134" s="35"/>
      <c r="AD134" s="35"/>
      <c r="AE134" s="35"/>
      <c r="AR134" s="185" t="s">
        <v>1218</v>
      </c>
      <c r="AT134" s="185" t="s">
        <v>132</v>
      </c>
      <c r="AU134" s="185" t="s">
        <v>84</v>
      </c>
      <c r="AY134" s="18" t="s">
        <v>130</v>
      </c>
      <c r="BE134" s="186">
        <f>IF(N134="základní",J134,0)</f>
        <v>0</v>
      </c>
      <c r="BF134" s="186">
        <f>IF(N134="snížená",J134,0)</f>
        <v>0</v>
      </c>
      <c r="BG134" s="186">
        <f>IF(N134="zákl. přenesená",J134,0)</f>
        <v>0</v>
      </c>
      <c r="BH134" s="186">
        <f>IF(N134="sníž. přenesená",J134,0)</f>
        <v>0</v>
      </c>
      <c r="BI134" s="186">
        <f>IF(N134="nulová",J134,0)</f>
        <v>0</v>
      </c>
      <c r="BJ134" s="18" t="s">
        <v>82</v>
      </c>
      <c r="BK134" s="186">
        <f>ROUND(I134*H134,2)</f>
        <v>0</v>
      </c>
      <c r="BL134" s="18" t="s">
        <v>1218</v>
      </c>
      <c r="BM134" s="185" t="s">
        <v>1269</v>
      </c>
    </row>
    <row r="135" spans="1:65" s="2" customFormat="1" ht="10">
      <c r="A135" s="35"/>
      <c r="B135" s="36"/>
      <c r="C135" s="37"/>
      <c r="D135" s="187" t="s">
        <v>138</v>
      </c>
      <c r="E135" s="37"/>
      <c r="F135" s="188" t="s">
        <v>1267</v>
      </c>
      <c r="G135" s="37"/>
      <c r="H135" s="37"/>
      <c r="I135" s="189"/>
      <c r="J135" s="37"/>
      <c r="K135" s="37"/>
      <c r="L135" s="40"/>
      <c r="M135" s="190"/>
      <c r="N135" s="191"/>
      <c r="O135" s="65"/>
      <c r="P135" s="65"/>
      <c r="Q135" s="65"/>
      <c r="R135" s="65"/>
      <c r="S135" s="65"/>
      <c r="T135" s="66"/>
      <c r="U135" s="35"/>
      <c r="V135" s="35"/>
      <c r="W135" s="35"/>
      <c r="X135" s="35"/>
      <c r="Y135" s="35"/>
      <c r="Z135" s="35"/>
      <c r="AA135" s="35"/>
      <c r="AB135" s="35"/>
      <c r="AC135" s="35"/>
      <c r="AD135" s="35"/>
      <c r="AE135" s="35"/>
      <c r="AT135" s="18" t="s">
        <v>138</v>
      </c>
      <c r="AU135" s="18" t="s">
        <v>84</v>
      </c>
    </row>
    <row r="136" spans="1:65" s="2" customFormat="1" ht="10">
      <c r="A136" s="35"/>
      <c r="B136" s="36"/>
      <c r="C136" s="37"/>
      <c r="D136" s="192" t="s">
        <v>140</v>
      </c>
      <c r="E136" s="37"/>
      <c r="F136" s="193" t="s">
        <v>1270</v>
      </c>
      <c r="G136" s="37"/>
      <c r="H136" s="37"/>
      <c r="I136" s="189"/>
      <c r="J136" s="37"/>
      <c r="K136" s="37"/>
      <c r="L136" s="40"/>
      <c r="M136" s="190"/>
      <c r="N136" s="191"/>
      <c r="O136" s="65"/>
      <c r="P136" s="65"/>
      <c r="Q136" s="65"/>
      <c r="R136" s="65"/>
      <c r="S136" s="65"/>
      <c r="T136" s="66"/>
      <c r="U136" s="35"/>
      <c r="V136" s="35"/>
      <c r="W136" s="35"/>
      <c r="X136" s="35"/>
      <c r="Y136" s="35"/>
      <c r="Z136" s="35"/>
      <c r="AA136" s="35"/>
      <c r="AB136" s="35"/>
      <c r="AC136" s="35"/>
      <c r="AD136" s="35"/>
      <c r="AE136" s="35"/>
      <c r="AT136" s="18" t="s">
        <v>140</v>
      </c>
      <c r="AU136" s="18" t="s">
        <v>84</v>
      </c>
    </row>
    <row r="137" spans="1:65" s="2" customFormat="1" ht="45">
      <c r="A137" s="35"/>
      <c r="B137" s="36"/>
      <c r="C137" s="37"/>
      <c r="D137" s="187" t="s">
        <v>512</v>
      </c>
      <c r="E137" s="37"/>
      <c r="F137" s="236" t="s">
        <v>1271</v>
      </c>
      <c r="G137" s="37"/>
      <c r="H137" s="37"/>
      <c r="I137" s="189"/>
      <c r="J137" s="37"/>
      <c r="K137" s="37"/>
      <c r="L137" s="40"/>
      <c r="M137" s="190"/>
      <c r="N137" s="191"/>
      <c r="O137" s="65"/>
      <c r="P137" s="65"/>
      <c r="Q137" s="65"/>
      <c r="R137" s="65"/>
      <c r="S137" s="65"/>
      <c r="T137" s="66"/>
      <c r="U137" s="35"/>
      <c r="V137" s="35"/>
      <c r="W137" s="35"/>
      <c r="X137" s="35"/>
      <c r="Y137" s="35"/>
      <c r="Z137" s="35"/>
      <c r="AA137" s="35"/>
      <c r="AB137" s="35"/>
      <c r="AC137" s="35"/>
      <c r="AD137" s="35"/>
      <c r="AE137" s="35"/>
      <c r="AT137" s="18" t="s">
        <v>512</v>
      </c>
      <c r="AU137" s="18" t="s">
        <v>84</v>
      </c>
    </row>
    <row r="138" spans="1:65" s="14" customFormat="1" ht="10">
      <c r="B138" s="204"/>
      <c r="C138" s="205"/>
      <c r="D138" s="187" t="s">
        <v>142</v>
      </c>
      <c r="E138" s="206" t="s">
        <v>19</v>
      </c>
      <c r="F138" s="207" t="s">
        <v>1272</v>
      </c>
      <c r="G138" s="205"/>
      <c r="H138" s="208">
        <v>1</v>
      </c>
      <c r="I138" s="209"/>
      <c r="J138" s="205"/>
      <c r="K138" s="205"/>
      <c r="L138" s="210"/>
      <c r="M138" s="211"/>
      <c r="N138" s="212"/>
      <c r="O138" s="212"/>
      <c r="P138" s="212"/>
      <c r="Q138" s="212"/>
      <c r="R138" s="212"/>
      <c r="S138" s="212"/>
      <c r="T138" s="213"/>
      <c r="AT138" s="214" t="s">
        <v>142</v>
      </c>
      <c r="AU138" s="214" t="s">
        <v>84</v>
      </c>
      <c r="AV138" s="14" t="s">
        <v>84</v>
      </c>
      <c r="AW138" s="14" t="s">
        <v>35</v>
      </c>
      <c r="AX138" s="14" t="s">
        <v>74</v>
      </c>
      <c r="AY138" s="214" t="s">
        <v>130</v>
      </c>
    </row>
    <row r="139" spans="1:65" s="14" customFormat="1" ht="10">
      <c r="B139" s="204"/>
      <c r="C139" s="205"/>
      <c r="D139" s="187" t="s">
        <v>142</v>
      </c>
      <c r="E139" s="206" t="s">
        <v>19</v>
      </c>
      <c r="F139" s="207" t="s">
        <v>1273</v>
      </c>
      <c r="G139" s="205"/>
      <c r="H139" s="208">
        <v>2</v>
      </c>
      <c r="I139" s="209"/>
      <c r="J139" s="205"/>
      <c r="K139" s="205"/>
      <c r="L139" s="210"/>
      <c r="M139" s="211"/>
      <c r="N139" s="212"/>
      <c r="O139" s="212"/>
      <c r="P139" s="212"/>
      <c r="Q139" s="212"/>
      <c r="R139" s="212"/>
      <c r="S139" s="212"/>
      <c r="T139" s="213"/>
      <c r="AT139" s="214" t="s">
        <v>142</v>
      </c>
      <c r="AU139" s="214" t="s">
        <v>84</v>
      </c>
      <c r="AV139" s="14" t="s">
        <v>84</v>
      </c>
      <c r="AW139" s="14" t="s">
        <v>35</v>
      </c>
      <c r="AX139" s="14" t="s">
        <v>74</v>
      </c>
      <c r="AY139" s="214" t="s">
        <v>130</v>
      </c>
    </row>
    <row r="140" spans="1:65" s="14" customFormat="1" ht="10">
      <c r="B140" s="204"/>
      <c r="C140" s="205"/>
      <c r="D140" s="187" t="s">
        <v>142</v>
      </c>
      <c r="E140" s="206" t="s">
        <v>19</v>
      </c>
      <c r="F140" s="207" t="s">
        <v>1274</v>
      </c>
      <c r="G140" s="205"/>
      <c r="H140" s="208">
        <v>4</v>
      </c>
      <c r="I140" s="209"/>
      <c r="J140" s="205"/>
      <c r="K140" s="205"/>
      <c r="L140" s="210"/>
      <c r="M140" s="211"/>
      <c r="N140" s="212"/>
      <c r="O140" s="212"/>
      <c r="P140" s="212"/>
      <c r="Q140" s="212"/>
      <c r="R140" s="212"/>
      <c r="S140" s="212"/>
      <c r="T140" s="213"/>
      <c r="AT140" s="214" t="s">
        <v>142</v>
      </c>
      <c r="AU140" s="214" t="s">
        <v>84</v>
      </c>
      <c r="AV140" s="14" t="s">
        <v>84</v>
      </c>
      <c r="AW140" s="14" t="s">
        <v>35</v>
      </c>
      <c r="AX140" s="14" t="s">
        <v>74</v>
      </c>
      <c r="AY140" s="214" t="s">
        <v>130</v>
      </c>
    </row>
    <row r="141" spans="1:65" s="15" customFormat="1" ht="10">
      <c r="B141" s="215"/>
      <c r="C141" s="216"/>
      <c r="D141" s="187" t="s">
        <v>142</v>
      </c>
      <c r="E141" s="217" t="s">
        <v>19</v>
      </c>
      <c r="F141" s="218" t="s">
        <v>145</v>
      </c>
      <c r="G141" s="216"/>
      <c r="H141" s="219">
        <v>7</v>
      </c>
      <c r="I141" s="220"/>
      <c r="J141" s="216"/>
      <c r="K141" s="216"/>
      <c r="L141" s="221"/>
      <c r="M141" s="222"/>
      <c r="N141" s="223"/>
      <c r="O141" s="223"/>
      <c r="P141" s="223"/>
      <c r="Q141" s="223"/>
      <c r="R141" s="223"/>
      <c r="S141" s="223"/>
      <c r="T141" s="224"/>
      <c r="AT141" s="225" t="s">
        <v>142</v>
      </c>
      <c r="AU141" s="225" t="s">
        <v>84</v>
      </c>
      <c r="AV141" s="15" t="s">
        <v>137</v>
      </c>
      <c r="AW141" s="15" t="s">
        <v>35</v>
      </c>
      <c r="AX141" s="15" t="s">
        <v>82</v>
      </c>
      <c r="AY141" s="225" t="s">
        <v>130</v>
      </c>
    </row>
    <row r="142" spans="1:65" s="2" customFormat="1" ht="24.15" customHeight="1">
      <c r="A142" s="35"/>
      <c r="B142" s="36"/>
      <c r="C142" s="174" t="s">
        <v>207</v>
      </c>
      <c r="D142" s="174" t="s">
        <v>132</v>
      </c>
      <c r="E142" s="175" t="s">
        <v>1275</v>
      </c>
      <c r="F142" s="176" t="s">
        <v>1276</v>
      </c>
      <c r="G142" s="177" t="s">
        <v>1217</v>
      </c>
      <c r="H142" s="178">
        <v>1</v>
      </c>
      <c r="I142" s="179"/>
      <c r="J142" s="180">
        <f>ROUND(I142*H142,2)</f>
        <v>0</v>
      </c>
      <c r="K142" s="176" t="s">
        <v>136</v>
      </c>
      <c r="L142" s="40"/>
      <c r="M142" s="181" t="s">
        <v>19</v>
      </c>
      <c r="N142" s="182" t="s">
        <v>45</v>
      </c>
      <c r="O142" s="65"/>
      <c r="P142" s="183">
        <f>O142*H142</f>
        <v>0</v>
      </c>
      <c r="Q142" s="183">
        <v>0</v>
      </c>
      <c r="R142" s="183">
        <f>Q142*H142</f>
        <v>0</v>
      </c>
      <c r="S142" s="183">
        <v>0</v>
      </c>
      <c r="T142" s="184">
        <f>S142*H142</f>
        <v>0</v>
      </c>
      <c r="U142" s="35"/>
      <c r="V142" s="35"/>
      <c r="W142" s="35"/>
      <c r="X142" s="35"/>
      <c r="Y142" s="35"/>
      <c r="Z142" s="35"/>
      <c r="AA142" s="35"/>
      <c r="AB142" s="35"/>
      <c r="AC142" s="35"/>
      <c r="AD142" s="35"/>
      <c r="AE142" s="35"/>
      <c r="AR142" s="185" t="s">
        <v>1218</v>
      </c>
      <c r="AT142" s="185" t="s">
        <v>132</v>
      </c>
      <c r="AU142" s="185" t="s">
        <v>84</v>
      </c>
      <c r="AY142" s="18" t="s">
        <v>130</v>
      </c>
      <c r="BE142" s="186">
        <f>IF(N142="základní",J142,0)</f>
        <v>0</v>
      </c>
      <c r="BF142" s="186">
        <f>IF(N142="snížená",J142,0)</f>
        <v>0</v>
      </c>
      <c r="BG142" s="186">
        <f>IF(N142="zákl. přenesená",J142,0)</f>
        <v>0</v>
      </c>
      <c r="BH142" s="186">
        <f>IF(N142="sníž. přenesená",J142,0)</f>
        <v>0</v>
      </c>
      <c r="BI142" s="186">
        <f>IF(N142="nulová",J142,0)</f>
        <v>0</v>
      </c>
      <c r="BJ142" s="18" t="s">
        <v>82</v>
      </c>
      <c r="BK142" s="186">
        <f>ROUND(I142*H142,2)</f>
        <v>0</v>
      </c>
      <c r="BL142" s="18" t="s">
        <v>1218</v>
      </c>
      <c r="BM142" s="185" t="s">
        <v>1277</v>
      </c>
    </row>
    <row r="143" spans="1:65" s="2" customFormat="1" ht="10">
      <c r="A143" s="35"/>
      <c r="B143" s="36"/>
      <c r="C143" s="37"/>
      <c r="D143" s="187" t="s">
        <v>138</v>
      </c>
      <c r="E143" s="37"/>
      <c r="F143" s="188" t="s">
        <v>1276</v>
      </c>
      <c r="G143" s="37"/>
      <c r="H143" s="37"/>
      <c r="I143" s="189"/>
      <c r="J143" s="37"/>
      <c r="K143" s="37"/>
      <c r="L143" s="40"/>
      <c r="M143" s="190"/>
      <c r="N143" s="191"/>
      <c r="O143" s="65"/>
      <c r="P143" s="65"/>
      <c r="Q143" s="65"/>
      <c r="R143" s="65"/>
      <c r="S143" s="65"/>
      <c r="T143" s="66"/>
      <c r="U143" s="35"/>
      <c r="V143" s="35"/>
      <c r="W143" s="35"/>
      <c r="X143" s="35"/>
      <c r="Y143" s="35"/>
      <c r="Z143" s="35"/>
      <c r="AA143" s="35"/>
      <c r="AB143" s="35"/>
      <c r="AC143" s="35"/>
      <c r="AD143" s="35"/>
      <c r="AE143" s="35"/>
      <c r="AT143" s="18" t="s">
        <v>138</v>
      </c>
      <c r="AU143" s="18" t="s">
        <v>84</v>
      </c>
    </row>
    <row r="144" spans="1:65" s="2" customFormat="1" ht="10">
      <c r="A144" s="35"/>
      <c r="B144" s="36"/>
      <c r="C144" s="37"/>
      <c r="D144" s="192" t="s">
        <v>140</v>
      </c>
      <c r="E144" s="37"/>
      <c r="F144" s="193" t="s">
        <v>1278</v>
      </c>
      <c r="G144" s="37"/>
      <c r="H144" s="37"/>
      <c r="I144" s="189"/>
      <c r="J144" s="37"/>
      <c r="K144" s="37"/>
      <c r="L144" s="40"/>
      <c r="M144" s="190"/>
      <c r="N144" s="191"/>
      <c r="O144" s="65"/>
      <c r="P144" s="65"/>
      <c r="Q144" s="65"/>
      <c r="R144" s="65"/>
      <c r="S144" s="65"/>
      <c r="T144" s="66"/>
      <c r="U144" s="35"/>
      <c r="V144" s="35"/>
      <c r="W144" s="35"/>
      <c r="X144" s="35"/>
      <c r="Y144" s="35"/>
      <c r="Z144" s="35"/>
      <c r="AA144" s="35"/>
      <c r="AB144" s="35"/>
      <c r="AC144" s="35"/>
      <c r="AD144" s="35"/>
      <c r="AE144" s="35"/>
      <c r="AT144" s="18" t="s">
        <v>140</v>
      </c>
      <c r="AU144" s="18" t="s">
        <v>84</v>
      </c>
    </row>
    <row r="145" spans="1:65" s="14" customFormat="1" ht="10">
      <c r="B145" s="204"/>
      <c r="C145" s="205"/>
      <c r="D145" s="187" t="s">
        <v>142</v>
      </c>
      <c r="E145" s="206" t="s">
        <v>19</v>
      </c>
      <c r="F145" s="207" t="s">
        <v>82</v>
      </c>
      <c r="G145" s="205"/>
      <c r="H145" s="208">
        <v>1</v>
      </c>
      <c r="I145" s="209"/>
      <c r="J145" s="205"/>
      <c r="K145" s="205"/>
      <c r="L145" s="210"/>
      <c r="M145" s="211"/>
      <c r="N145" s="212"/>
      <c r="O145" s="212"/>
      <c r="P145" s="212"/>
      <c r="Q145" s="212"/>
      <c r="R145" s="212"/>
      <c r="S145" s="212"/>
      <c r="T145" s="213"/>
      <c r="AT145" s="214" t="s">
        <v>142</v>
      </c>
      <c r="AU145" s="214" t="s">
        <v>84</v>
      </c>
      <c r="AV145" s="14" t="s">
        <v>84</v>
      </c>
      <c r="AW145" s="14" t="s">
        <v>35</v>
      </c>
      <c r="AX145" s="14" t="s">
        <v>82</v>
      </c>
      <c r="AY145" s="214" t="s">
        <v>130</v>
      </c>
    </row>
    <row r="146" spans="1:65" s="12" customFormat="1" ht="22.75" customHeight="1">
      <c r="B146" s="158"/>
      <c r="C146" s="159"/>
      <c r="D146" s="160" t="s">
        <v>73</v>
      </c>
      <c r="E146" s="172" t="s">
        <v>1279</v>
      </c>
      <c r="F146" s="172" t="s">
        <v>1280</v>
      </c>
      <c r="G146" s="159"/>
      <c r="H146" s="159"/>
      <c r="I146" s="162"/>
      <c r="J146" s="173">
        <f>BK146</f>
        <v>0</v>
      </c>
      <c r="K146" s="159"/>
      <c r="L146" s="164"/>
      <c r="M146" s="165"/>
      <c r="N146" s="166"/>
      <c r="O146" s="166"/>
      <c r="P146" s="167">
        <f>SUM(P147:P151)</f>
        <v>0</v>
      </c>
      <c r="Q146" s="166"/>
      <c r="R146" s="167">
        <f>SUM(R147:R151)</f>
        <v>0</v>
      </c>
      <c r="S146" s="166"/>
      <c r="T146" s="168">
        <f>SUM(T147:T151)</f>
        <v>0</v>
      </c>
      <c r="AR146" s="169" t="s">
        <v>165</v>
      </c>
      <c r="AT146" s="170" t="s">
        <v>73</v>
      </c>
      <c r="AU146" s="170" t="s">
        <v>82</v>
      </c>
      <c r="AY146" s="169" t="s">
        <v>130</v>
      </c>
      <c r="BK146" s="171">
        <f>SUM(BK147:BK151)</f>
        <v>0</v>
      </c>
    </row>
    <row r="147" spans="1:65" s="2" customFormat="1" ht="16.5" customHeight="1">
      <c r="A147" s="35"/>
      <c r="B147" s="36"/>
      <c r="C147" s="174" t="s">
        <v>215</v>
      </c>
      <c r="D147" s="174" t="s">
        <v>132</v>
      </c>
      <c r="E147" s="175" t="s">
        <v>1281</v>
      </c>
      <c r="F147" s="176" t="s">
        <v>1282</v>
      </c>
      <c r="G147" s="177" t="s">
        <v>1114</v>
      </c>
      <c r="H147" s="178">
        <v>470</v>
      </c>
      <c r="I147" s="179"/>
      <c r="J147" s="180">
        <f>ROUND(I147*H147,2)</f>
        <v>0</v>
      </c>
      <c r="K147" s="176" t="s">
        <v>19</v>
      </c>
      <c r="L147" s="40"/>
      <c r="M147" s="181" t="s">
        <v>19</v>
      </c>
      <c r="N147" s="182" t="s">
        <v>45</v>
      </c>
      <c r="O147" s="65"/>
      <c r="P147" s="183">
        <f>O147*H147</f>
        <v>0</v>
      </c>
      <c r="Q147" s="183">
        <v>0</v>
      </c>
      <c r="R147" s="183">
        <f>Q147*H147</f>
        <v>0</v>
      </c>
      <c r="S147" s="183">
        <v>0</v>
      </c>
      <c r="T147" s="184">
        <f>S147*H147</f>
        <v>0</v>
      </c>
      <c r="U147" s="35"/>
      <c r="V147" s="35"/>
      <c r="W147" s="35"/>
      <c r="X147" s="35"/>
      <c r="Y147" s="35"/>
      <c r="Z147" s="35"/>
      <c r="AA147" s="35"/>
      <c r="AB147" s="35"/>
      <c r="AC147" s="35"/>
      <c r="AD147" s="35"/>
      <c r="AE147" s="35"/>
      <c r="AR147" s="185" t="s">
        <v>1218</v>
      </c>
      <c r="AT147" s="185" t="s">
        <v>132</v>
      </c>
      <c r="AU147" s="185" t="s">
        <v>84</v>
      </c>
      <c r="AY147" s="18" t="s">
        <v>130</v>
      </c>
      <c r="BE147" s="186">
        <f>IF(N147="základní",J147,0)</f>
        <v>0</v>
      </c>
      <c r="BF147" s="186">
        <f>IF(N147="snížená",J147,0)</f>
        <v>0</v>
      </c>
      <c r="BG147" s="186">
        <f>IF(N147="zákl. přenesená",J147,0)</f>
        <v>0</v>
      </c>
      <c r="BH147" s="186">
        <f>IF(N147="sníž. přenesená",J147,0)</f>
        <v>0</v>
      </c>
      <c r="BI147" s="186">
        <f>IF(N147="nulová",J147,0)</f>
        <v>0</v>
      </c>
      <c r="BJ147" s="18" t="s">
        <v>82</v>
      </c>
      <c r="BK147" s="186">
        <f>ROUND(I147*H147,2)</f>
        <v>0</v>
      </c>
      <c r="BL147" s="18" t="s">
        <v>1218</v>
      </c>
      <c r="BM147" s="185" t="s">
        <v>1283</v>
      </c>
    </row>
    <row r="148" spans="1:65" s="2" customFormat="1" ht="10">
      <c r="A148" s="35"/>
      <c r="B148" s="36"/>
      <c r="C148" s="37"/>
      <c r="D148" s="187" t="s">
        <v>138</v>
      </c>
      <c r="E148" s="37"/>
      <c r="F148" s="188" t="s">
        <v>1282</v>
      </c>
      <c r="G148" s="37"/>
      <c r="H148" s="37"/>
      <c r="I148" s="189"/>
      <c r="J148" s="37"/>
      <c r="K148" s="37"/>
      <c r="L148" s="40"/>
      <c r="M148" s="190"/>
      <c r="N148" s="191"/>
      <c r="O148" s="65"/>
      <c r="P148" s="65"/>
      <c r="Q148" s="65"/>
      <c r="R148" s="65"/>
      <c r="S148" s="65"/>
      <c r="T148" s="66"/>
      <c r="U148" s="35"/>
      <c r="V148" s="35"/>
      <c r="W148" s="35"/>
      <c r="X148" s="35"/>
      <c r="Y148" s="35"/>
      <c r="Z148" s="35"/>
      <c r="AA148" s="35"/>
      <c r="AB148" s="35"/>
      <c r="AC148" s="35"/>
      <c r="AD148" s="35"/>
      <c r="AE148" s="35"/>
      <c r="AT148" s="18" t="s">
        <v>138</v>
      </c>
      <c r="AU148" s="18" t="s">
        <v>84</v>
      </c>
    </row>
    <row r="149" spans="1:65" s="14" customFormat="1" ht="10">
      <c r="B149" s="204"/>
      <c r="C149" s="205"/>
      <c r="D149" s="187" t="s">
        <v>142</v>
      </c>
      <c r="E149" s="206" t="s">
        <v>19</v>
      </c>
      <c r="F149" s="207" t="s">
        <v>1284</v>
      </c>
      <c r="G149" s="205"/>
      <c r="H149" s="208">
        <v>310</v>
      </c>
      <c r="I149" s="209"/>
      <c r="J149" s="205"/>
      <c r="K149" s="205"/>
      <c r="L149" s="210"/>
      <c r="M149" s="211"/>
      <c r="N149" s="212"/>
      <c r="O149" s="212"/>
      <c r="P149" s="212"/>
      <c r="Q149" s="212"/>
      <c r="R149" s="212"/>
      <c r="S149" s="212"/>
      <c r="T149" s="213"/>
      <c r="AT149" s="214" t="s">
        <v>142</v>
      </c>
      <c r="AU149" s="214" t="s">
        <v>84</v>
      </c>
      <c r="AV149" s="14" t="s">
        <v>84</v>
      </c>
      <c r="AW149" s="14" t="s">
        <v>35</v>
      </c>
      <c r="AX149" s="14" t="s">
        <v>74</v>
      </c>
      <c r="AY149" s="214" t="s">
        <v>130</v>
      </c>
    </row>
    <row r="150" spans="1:65" s="14" customFormat="1" ht="10">
      <c r="B150" s="204"/>
      <c r="C150" s="205"/>
      <c r="D150" s="187" t="s">
        <v>142</v>
      </c>
      <c r="E150" s="206" t="s">
        <v>19</v>
      </c>
      <c r="F150" s="207" t="s">
        <v>1285</v>
      </c>
      <c r="G150" s="205"/>
      <c r="H150" s="208">
        <v>160</v>
      </c>
      <c r="I150" s="209"/>
      <c r="J150" s="205"/>
      <c r="K150" s="205"/>
      <c r="L150" s="210"/>
      <c r="M150" s="211"/>
      <c r="N150" s="212"/>
      <c r="O150" s="212"/>
      <c r="P150" s="212"/>
      <c r="Q150" s="212"/>
      <c r="R150" s="212"/>
      <c r="S150" s="212"/>
      <c r="T150" s="213"/>
      <c r="AT150" s="214" t="s">
        <v>142</v>
      </c>
      <c r="AU150" s="214" t="s">
        <v>84</v>
      </c>
      <c r="AV150" s="14" t="s">
        <v>84</v>
      </c>
      <c r="AW150" s="14" t="s">
        <v>35</v>
      </c>
      <c r="AX150" s="14" t="s">
        <v>74</v>
      </c>
      <c r="AY150" s="214" t="s">
        <v>130</v>
      </c>
    </row>
    <row r="151" spans="1:65" s="15" customFormat="1" ht="10">
      <c r="B151" s="215"/>
      <c r="C151" s="216"/>
      <c r="D151" s="187" t="s">
        <v>142</v>
      </c>
      <c r="E151" s="217" t="s">
        <v>19</v>
      </c>
      <c r="F151" s="218" t="s">
        <v>145</v>
      </c>
      <c r="G151" s="216"/>
      <c r="H151" s="219">
        <v>470</v>
      </c>
      <c r="I151" s="220"/>
      <c r="J151" s="216"/>
      <c r="K151" s="216"/>
      <c r="L151" s="221"/>
      <c r="M151" s="222"/>
      <c r="N151" s="223"/>
      <c r="O151" s="223"/>
      <c r="P151" s="223"/>
      <c r="Q151" s="223"/>
      <c r="R151" s="223"/>
      <c r="S151" s="223"/>
      <c r="T151" s="224"/>
      <c r="AT151" s="225" t="s">
        <v>142</v>
      </c>
      <c r="AU151" s="225" t="s">
        <v>84</v>
      </c>
      <c r="AV151" s="15" t="s">
        <v>137</v>
      </c>
      <c r="AW151" s="15" t="s">
        <v>35</v>
      </c>
      <c r="AX151" s="15" t="s">
        <v>82</v>
      </c>
      <c r="AY151" s="225" t="s">
        <v>130</v>
      </c>
    </row>
    <row r="152" spans="1:65" s="12" customFormat="1" ht="22.75" customHeight="1">
      <c r="B152" s="158"/>
      <c r="C152" s="159"/>
      <c r="D152" s="160" t="s">
        <v>73</v>
      </c>
      <c r="E152" s="172" t="s">
        <v>1286</v>
      </c>
      <c r="F152" s="172" t="s">
        <v>1287</v>
      </c>
      <c r="G152" s="159"/>
      <c r="H152" s="159"/>
      <c r="I152" s="162"/>
      <c r="J152" s="173">
        <f>BK152</f>
        <v>0</v>
      </c>
      <c r="K152" s="159"/>
      <c r="L152" s="164"/>
      <c r="M152" s="165"/>
      <c r="N152" s="166"/>
      <c r="O152" s="166"/>
      <c r="P152" s="167">
        <f>SUM(P153:P168)</f>
        <v>0</v>
      </c>
      <c r="Q152" s="166"/>
      <c r="R152" s="167">
        <f>SUM(R153:R168)</f>
        <v>0</v>
      </c>
      <c r="S152" s="166"/>
      <c r="T152" s="168">
        <f>SUM(T153:T168)</f>
        <v>0</v>
      </c>
      <c r="AR152" s="169" t="s">
        <v>165</v>
      </c>
      <c r="AT152" s="170" t="s">
        <v>73</v>
      </c>
      <c r="AU152" s="170" t="s">
        <v>82</v>
      </c>
      <c r="AY152" s="169" t="s">
        <v>130</v>
      </c>
      <c r="BK152" s="171">
        <f>SUM(BK153:BK168)</f>
        <v>0</v>
      </c>
    </row>
    <row r="153" spans="1:65" s="2" customFormat="1" ht="16.5" customHeight="1">
      <c r="A153" s="35"/>
      <c r="B153" s="36"/>
      <c r="C153" s="174" t="s">
        <v>223</v>
      </c>
      <c r="D153" s="174" t="s">
        <v>132</v>
      </c>
      <c r="E153" s="175" t="s">
        <v>1288</v>
      </c>
      <c r="F153" s="176" t="s">
        <v>1289</v>
      </c>
      <c r="G153" s="177" t="s">
        <v>1251</v>
      </c>
      <c r="H153" s="244"/>
      <c r="I153" s="179"/>
      <c r="J153" s="180">
        <f>ROUND(I153*H153,2)</f>
        <v>0</v>
      </c>
      <c r="K153" s="176" t="s">
        <v>136</v>
      </c>
      <c r="L153" s="40"/>
      <c r="M153" s="181" t="s">
        <v>19</v>
      </c>
      <c r="N153" s="182" t="s">
        <v>45</v>
      </c>
      <c r="O153" s="65"/>
      <c r="P153" s="183">
        <f>O153*H153</f>
        <v>0</v>
      </c>
      <c r="Q153" s="183">
        <v>0</v>
      </c>
      <c r="R153" s="183">
        <f>Q153*H153</f>
        <v>0</v>
      </c>
      <c r="S153" s="183">
        <v>0</v>
      </c>
      <c r="T153" s="184">
        <f>S153*H153</f>
        <v>0</v>
      </c>
      <c r="U153" s="35"/>
      <c r="V153" s="35"/>
      <c r="W153" s="35"/>
      <c r="X153" s="35"/>
      <c r="Y153" s="35"/>
      <c r="Z153" s="35"/>
      <c r="AA153" s="35"/>
      <c r="AB153" s="35"/>
      <c r="AC153" s="35"/>
      <c r="AD153" s="35"/>
      <c r="AE153" s="35"/>
      <c r="AR153" s="185" t="s">
        <v>1218</v>
      </c>
      <c r="AT153" s="185" t="s">
        <v>132</v>
      </c>
      <c r="AU153" s="185" t="s">
        <v>84</v>
      </c>
      <c r="AY153" s="18" t="s">
        <v>130</v>
      </c>
      <c r="BE153" s="186">
        <f>IF(N153="základní",J153,0)</f>
        <v>0</v>
      </c>
      <c r="BF153" s="186">
        <f>IF(N153="snížená",J153,0)</f>
        <v>0</v>
      </c>
      <c r="BG153" s="186">
        <f>IF(N153="zákl. přenesená",J153,0)</f>
        <v>0</v>
      </c>
      <c r="BH153" s="186">
        <f>IF(N153="sníž. přenesená",J153,0)</f>
        <v>0</v>
      </c>
      <c r="BI153" s="186">
        <f>IF(N153="nulová",J153,0)</f>
        <v>0</v>
      </c>
      <c r="BJ153" s="18" t="s">
        <v>82</v>
      </c>
      <c r="BK153" s="186">
        <f>ROUND(I153*H153,2)</f>
        <v>0</v>
      </c>
      <c r="BL153" s="18" t="s">
        <v>1218</v>
      </c>
      <c r="BM153" s="185" t="s">
        <v>1290</v>
      </c>
    </row>
    <row r="154" spans="1:65" s="2" customFormat="1" ht="10">
      <c r="A154" s="35"/>
      <c r="B154" s="36"/>
      <c r="C154" s="37"/>
      <c r="D154" s="187" t="s">
        <v>138</v>
      </c>
      <c r="E154" s="37"/>
      <c r="F154" s="188" t="s">
        <v>1289</v>
      </c>
      <c r="G154" s="37"/>
      <c r="H154" s="37"/>
      <c r="I154" s="189"/>
      <c r="J154" s="37"/>
      <c r="K154" s="37"/>
      <c r="L154" s="40"/>
      <c r="M154" s="190"/>
      <c r="N154" s="191"/>
      <c r="O154" s="65"/>
      <c r="P154" s="65"/>
      <c r="Q154" s="65"/>
      <c r="R154" s="65"/>
      <c r="S154" s="65"/>
      <c r="T154" s="66"/>
      <c r="U154" s="35"/>
      <c r="V154" s="35"/>
      <c r="W154" s="35"/>
      <c r="X154" s="35"/>
      <c r="Y154" s="35"/>
      <c r="Z154" s="35"/>
      <c r="AA154" s="35"/>
      <c r="AB154" s="35"/>
      <c r="AC154" s="35"/>
      <c r="AD154" s="35"/>
      <c r="AE154" s="35"/>
      <c r="AT154" s="18" t="s">
        <v>138</v>
      </c>
      <c r="AU154" s="18" t="s">
        <v>84</v>
      </c>
    </row>
    <row r="155" spans="1:65" s="2" customFormat="1" ht="10">
      <c r="A155" s="35"/>
      <c r="B155" s="36"/>
      <c r="C155" s="37"/>
      <c r="D155" s="192" t="s">
        <v>140</v>
      </c>
      <c r="E155" s="37"/>
      <c r="F155" s="193" t="s">
        <v>1291</v>
      </c>
      <c r="G155" s="37"/>
      <c r="H155" s="37"/>
      <c r="I155" s="189"/>
      <c r="J155" s="37"/>
      <c r="K155" s="37"/>
      <c r="L155" s="40"/>
      <c r="M155" s="190"/>
      <c r="N155" s="191"/>
      <c r="O155" s="65"/>
      <c r="P155" s="65"/>
      <c r="Q155" s="65"/>
      <c r="R155" s="65"/>
      <c r="S155" s="65"/>
      <c r="T155" s="66"/>
      <c r="U155" s="35"/>
      <c r="V155" s="35"/>
      <c r="W155" s="35"/>
      <c r="X155" s="35"/>
      <c r="Y155" s="35"/>
      <c r="Z155" s="35"/>
      <c r="AA155" s="35"/>
      <c r="AB155" s="35"/>
      <c r="AC155" s="35"/>
      <c r="AD155" s="35"/>
      <c r="AE155" s="35"/>
      <c r="AT155" s="18" t="s">
        <v>140</v>
      </c>
      <c r="AU155" s="18" t="s">
        <v>84</v>
      </c>
    </row>
    <row r="156" spans="1:65" s="2" customFormat="1" ht="72">
      <c r="A156" s="35"/>
      <c r="B156" s="36"/>
      <c r="C156" s="37"/>
      <c r="D156" s="187" t="s">
        <v>512</v>
      </c>
      <c r="E156" s="37"/>
      <c r="F156" s="236" t="s">
        <v>1292</v>
      </c>
      <c r="G156" s="37"/>
      <c r="H156" s="37"/>
      <c r="I156" s="189"/>
      <c r="J156" s="37"/>
      <c r="K156" s="37"/>
      <c r="L156" s="40"/>
      <c r="M156" s="190"/>
      <c r="N156" s="191"/>
      <c r="O156" s="65"/>
      <c r="P156" s="65"/>
      <c r="Q156" s="65"/>
      <c r="R156" s="65"/>
      <c r="S156" s="65"/>
      <c r="T156" s="66"/>
      <c r="U156" s="35"/>
      <c r="V156" s="35"/>
      <c r="W156" s="35"/>
      <c r="X156" s="35"/>
      <c r="Y156" s="35"/>
      <c r="Z156" s="35"/>
      <c r="AA156" s="35"/>
      <c r="AB156" s="35"/>
      <c r="AC156" s="35"/>
      <c r="AD156" s="35"/>
      <c r="AE156" s="35"/>
      <c r="AT156" s="18" t="s">
        <v>512</v>
      </c>
      <c r="AU156" s="18" t="s">
        <v>84</v>
      </c>
    </row>
    <row r="157" spans="1:65" s="13" customFormat="1" ht="10">
      <c r="B157" s="194"/>
      <c r="C157" s="195"/>
      <c r="D157" s="187" t="s">
        <v>142</v>
      </c>
      <c r="E157" s="196" t="s">
        <v>19</v>
      </c>
      <c r="F157" s="197" t="s">
        <v>1255</v>
      </c>
      <c r="G157" s="195"/>
      <c r="H157" s="196" t="s">
        <v>19</v>
      </c>
      <c r="I157" s="198"/>
      <c r="J157" s="195"/>
      <c r="K157" s="195"/>
      <c r="L157" s="199"/>
      <c r="M157" s="200"/>
      <c r="N157" s="201"/>
      <c r="O157" s="201"/>
      <c r="P157" s="201"/>
      <c r="Q157" s="201"/>
      <c r="R157" s="201"/>
      <c r="S157" s="201"/>
      <c r="T157" s="202"/>
      <c r="AT157" s="203" t="s">
        <v>142</v>
      </c>
      <c r="AU157" s="203" t="s">
        <v>84</v>
      </c>
      <c r="AV157" s="13" t="s">
        <v>82</v>
      </c>
      <c r="AW157" s="13" t="s">
        <v>35</v>
      </c>
      <c r="AX157" s="13" t="s">
        <v>74</v>
      </c>
      <c r="AY157" s="203" t="s">
        <v>130</v>
      </c>
    </row>
    <row r="158" spans="1:65" s="13" customFormat="1" ht="10">
      <c r="B158" s="194"/>
      <c r="C158" s="195"/>
      <c r="D158" s="187" t="s">
        <v>142</v>
      </c>
      <c r="E158" s="196" t="s">
        <v>19</v>
      </c>
      <c r="F158" s="197" t="s">
        <v>1256</v>
      </c>
      <c r="G158" s="195"/>
      <c r="H158" s="196" t="s">
        <v>19</v>
      </c>
      <c r="I158" s="198"/>
      <c r="J158" s="195"/>
      <c r="K158" s="195"/>
      <c r="L158" s="199"/>
      <c r="M158" s="200"/>
      <c r="N158" s="201"/>
      <c r="O158" s="201"/>
      <c r="P158" s="201"/>
      <c r="Q158" s="201"/>
      <c r="R158" s="201"/>
      <c r="S158" s="201"/>
      <c r="T158" s="202"/>
      <c r="AT158" s="203" t="s">
        <v>142</v>
      </c>
      <c r="AU158" s="203" t="s">
        <v>84</v>
      </c>
      <c r="AV158" s="13" t="s">
        <v>82</v>
      </c>
      <c r="AW158" s="13" t="s">
        <v>35</v>
      </c>
      <c r="AX158" s="13" t="s">
        <v>74</v>
      </c>
      <c r="AY158" s="203" t="s">
        <v>130</v>
      </c>
    </row>
    <row r="159" spans="1:65" s="13" customFormat="1" ht="10">
      <c r="B159" s="194"/>
      <c r="C159" s="195"/>
      <c r="D159" s="187" t="s">
        <v>142</v>
      </c>
      <c r="E159" s="196" t="s">
        <v>19</v>
      </c>
      <c r="F159" s="197" t="s">
        <v>1257</v>
      </c>
      <c r="G159" s="195"/>
      <c r="H159" s="196" t="s">
        <v>19</v>
      </c>
      <c r="I159" s="198"/>
      <c r="J159" s="195"/>
      <c r="K159" s="195"/>
      <c r="L159" s="199"/>
      <c r="M159" s="200"/>
      <c r="N159" s="201"/>
      <c r="O159" s="201"/>
      <c r="P159" s="201"/>
      <c r="Q159" s="201"/>
      <c r="R159" s="201"/>
      <c r="S159" s="201"/>
      <c r="T159" s="202"/>
      <c r="AT159" s="203" t="s">
        <v>142</v>
      </c>
      <c r="AU159" s="203" t="s">
        <v>84</v>
      </c>
      <c r="AV159" s="13" t="s">
        <v>82</v>
      </c>
      <c r="AW159" s="13" t="s">
        <v>35</v>
      </c>
      <c r="AX159" s="13" t="s">
        <v>74</v>
      </c>
      <c r="AY159" s="203" t="s">
        <v>130</v>
      </c>
    </row>
    <row r="160" spans="1:65" s="15" customFormat="1" ht="10">
      <c r="B160" s="215"/>
      <c r="C160" s="216"/>
      <c r="D160" s="187" t="s">
        <v>142</v>
      </c>
      <c r="E160" s="217" t="s">
        <v>19</v>
      </c>
      <c r="F160" s="218" t="s">
        <v>145</v>
      </c>
      <c r="G160" s="216"/>
      <c r="H160" s="219">
        <v>0</v>
      </c>
      <c r="I160" s="220"/>
      <c r="J160" s="216"/>
      <c r="K160" s="216"/>
      <c r="L160" s="221"/>
      <c r="M160" s="222"/>
      <c r="N160" s="223"/>
      <c r="O160" s="223"/>
      <c r="P160" s="223"/>
      <c r="Q160" s="223"/>
      <c r="R160" s="223"/>
      <c r="S160" s="223"/>
      <c r="T160" s="224"/>
      <c r="AT160" s="225" t="s">
        <v>142</v>
      </c>
      <c r="AU160" s="225" t="s">
        <v>84</v>
      </c>
      <c r="AV160" s="15" t="s">
        <v>137</v>
      </c>
      <c r="AW160" s="15" t="s">
        <v>35</v>
      </c>
      <c r="AX160" s="15" t="s">
        <v>82</v>
      </c>
      <c r="AY160" s="225" t="s">
        <v>130</v>
      </c>
    </row>
    <row r="161" spans="1:65" s="2" customFormat="1" ht="16.5" customHeight="1">
      <c r="A161" s="35"/>
      <c r="B161" s="36"/>
      <c r="C161" s="174" t="s">
        <v>231</v>
      </c>
      <c r="D161" s="174" t="s">
        <v>132</v>
      </c>
      <c r="E161" s="175" t="s">
        <v>1293</v>
      </c>
      <c r="F161" s="176" t="s">
        <v>1294</v>
      </c>
      <c r="G161" s="177" t="s">
        <v>1251</v>
      </c>
      <c r="H161" s="244"/>
      <c r="I161" s="179"/>
      <c r="J161" s="180">
        <f>ROUND(I161*H161,2)</f>
        <v>0</v>
      </c>
      <c r="K161" s="176" t="s">
        <v>136</v>
      </c>
      <c r="L161" s="40"/>
      <c r="M161" s="181" t="s">
        <v>19</v>
      </c>
      <c r="N161" s="182" t="s">
        <v>45</v>
      </c>
      <c r="O161" s="65"/>
      <c r="P161" s="183">
        <f>O161*H161</f>
        <v>0</v>
      </c>
      <c r="Q161" s="183">
        <v>0</v>
      </c>
      <c r="R161" s="183">
        <f>Q161*H161</f>
        <v>0</v>
      </c>
      <c r="S161" s="183">
        <v>0</v>
      </c>
      <c r="T161" s="184">
        <f>S161*H161</f>
        <v>0</v>
      </c>
      <c r="U161" s="35"/>
      <c r="V161" s="35"/>
      <c r="W161" s="35"/>
      <c r="X161" s="35"/>
      <c r="Y161" s="35"/>
      <c r="Z161" s="35"/>
      <c r="AA161" s="35"/>
      <c r="AB161" s="35"/>
      <c r="AC161" s="35"/>
      <c r="AD161" s="35"/>
      <c r="AE161" s="35"/>
      <c r="AR161" s="185" t="s">
        <v>1218</v>
      </c>
      <c r="AT161" s="185" t="s">
        <v>132</v>
      </c>
      <c r="AU161" s="185" t="s">
        <v>84</v>
      </c>
      <c r="AY161" s="18" t="s">
        <v>130</v>
      </c>
      <c r="BE161" s="186">
        <f>IF(N161="základní",J161,0)</f>
        <v>0</v>
      </c>
      <c r="BF161" s="186">
        <f>IF(N161="snížená",J161,0)</f>
        <v>0</v>
      </c>
      <c r="BG161" s="186">
        <f>IF(N161="zákl. přenesená",J161,0)</f>
        <v>0</v>
      </c>
      <c r="BH161" s="186">
        <f>IF(N161="sníž. přenesená",J161,0)</f>
        <v>0</v>
      </c>
      <c r="BI161" s="186">
        <f>IF(N161="nulová",J161,0)</f>
        <v>0</v>
      </c>
      <c r="BJ161" s="18" t="s">
        <v>82</v>
      </c>
      <c r="BK161" s="186">
        <f>ROUND(I161*H161,2)</f>
        <v>0</v>
      </c>
      <c r="BL161" s="18" t="s">
        <v>1218</v>
      </c>
      <c r="BM161" s="185" t="s">
        <v>1295</v>
      </c>
    </row>
    <row r="162" spans="1:65" s="2" customFormat="1" ht="10">
      <c r="A162" s="35"/>
      <c r="B162" s="36"/>
      <c r="C162" s="37"/>
      <c r="D162" s="187" t="s">
        <v>138</v>
      </c>
      <c r="E162" s="37"/>
      <c r="F162" s="188" t="s">
        <v>1294</v>
      </c>
      <c r="G162" s="37"/>
      <c r="H162" s="37"/>
      <c r="I162" s="189"/>
      <c r="J162" s="37"/>
      <c r="K162" s="37"/>
      <c r="L162" s="40"/>
      <c r="M162" s="190"/>
      <c r="N162" s="191"/>
      <c r="O162" s="65"/>
      <c r="P162" s="65"/>
      <c r="Q162" s="65"/>
      <c r="R162" s="65"/>
      <c r="S162" s="65"/>
      <c r="T162" s="66"/>
      <c r="U162" s="35"/>
      <c r="V162" s="35"/>
      <c r="W162" s="35"/>
      <c r="X162" s="35"/>
      <c r="Y162" s="35"/>
      <c r="Z162" s="35"/>
      <c r="AA162" s="35"/>
      <c r="AB162" s="35"/>
      <c r="AC162" s="35"/>
      <c r="AD162" s="35"/>
      <c r="AE162" s="35"/>
      <c r="AT162" s="18" t="s">
        <v>138</v>
      </c>
      <c r="AU162" s="18" t="s">
        <v>84</v>
      </c>
    </row>
    <row r="163" spans="1:65" s="2" customFormat="1" ht="10">
      <c r="A163" s="35"/>
      <c r="B163" s="36"/>
      <c r="C163" s="37"/>
      <c r="D163" s="192" t="s">
        <v>140</v>
      </c>
      <c r="E163" s="37"/>
      <c r="F163" s="193" t="s">
        <v>1296</v>
      </c>
      <c r="G163" s="37"/>
      <c r="H163" s="37"/>
      <c r="I163" s="189"/>
      <c r="J163" s="37"/>
      <c r="K163" s="37"/>
      <c r="L163" s="40"/>
      <c r="M163" s="190"/>
      <c r="N163" s="191"/>
      <c r="O163" s="65"/>
      <c r="P163" s="65"/>
      <c r="Q163" s="65"/>
      <c r="R163" s="65"/>
      <c r="S163" s="65"/>
      <c r="T163" s="66"/>
      <c r="U163" s="35"/>
      <c r="V163" s="35"/>
      <c r="W163" s="35"/>
      <c r="X163" s="35"/>
      <c r="Y163" s="35"/>
      <c r="Z163" s="35"/>
      <c r="AA163" s="35"/>
      <c r="AB163" s="35"/>
      <c r="AC163" s="35"/>
      <c r="AD163" s="35"/>
      <c r="AE163" s="35"/>
      <c r="AT163" s="18" t="s">
        <v>140</v>
      </c>
      <c r="AU163" s="18" t="s">
        <v>84</v>
      </c>
    </row>
    <row r="164" spans="1:65" s="2" customFormat="1" ht="63">
      <c r="A164" s="35"/>
      <c r="B164" s="36"/>
      <c r="C164" s="37"/>
      <c r="D164" s="187" t="s">
        <v>512</v>
      </c>
      <c r="E164" s="37"/>
      <c r="F164" s="236" t="s">
        <v>1297</v>
      </c>
      <c r="G164" s="37"/>
      <c r="H164" s="37"/>
      <c r="I164" s="189"/>
      <c r="J164" s="37"/>
      <c r="K164" s="37"/>
      <c r="L164" s="40"/>
      <c r="M164" s="190"/>
      <c r="N164" s="191"/>
      <c r="O164" s="65"/>
      <c r="P164" s="65"/>
      <c r="Q164" s="65"/>
      <c r="R164" s="65"/>
      <c r="S164" s="65"/>
      <c r="T164" s="66"/>
      <c r="U164" s="35"/>
      <c r="V164" s="35"/>
      <c r="W164" s="35"/>
      <c r="X164" s="35"/>
      <c r="Y164" s="35"/>
      <c r="Z164" s="35"/>
      <c r="AA164" s="35"/>
      <c r="AB164" s="35"/>
      <c r="AC164" s="35"/>
      <c r="AD164" s="35"/>
      <c r="AE164" s="35"/>
      <c r="AT164" s="18" t="s">
        <v>512</v>
      </c>
      <c r="AU164" s="18" t="s">
        <v>84</v>
      </c>
    </row>
    <row r="165" spans="1:65" s="13" customFormat="1" ht="10">
      <c r="B165" s="194"/>
      <c r="C165" s="195"/>
      <c r="D165" s="187" t="s">
        <v>142</v>
      </c>
      <c r="E165" s="196" t="s">
        <v>19</v>
      </c>
      <c r="F165" s="197" t="s">
        <v>1298</v>
      </c>
      <c r="G165" s="195"/>
      <c r="H165" s="196" t="s">
        <v>19</v>
      </c>
      <c r="I165" s="198"/>
      <c r="J165" s="195"/>
      <c r="K165" s="195"/>
      <c r="L165" s="199"/>
      <c r="M165" s="200"/>
      <c r="N165" s="201"/>
      <c r="O165" s="201"/>
      <c r="P165" s="201"/>
      <c r="Q165" s="201"/>
      <c r="R165" s="201"/>
      <c r="S165" s="201"/>
      <c r="T165" s="202"/>
      <c r="AT165" s="203" t="s">
        <v>142</v>
      </c>
      <c r="AU165" s="203" t="s">
        <v>84</v>
      </c>
      <c r="AV165" s="13" t="s">
        <v>82</v>
      </c>
      <c r="AW165" s="13" t="s">
        <v>35</v>
      </c>
      <c r="AX165" s="13" t="s">
        <v>74</v>
      </c>
      <c r="AY165" s="203" t="s">
        <v>130</v>
      </c>
    </row>
    <row r="166" spans="1:65" s="13" customFormat="1" ht="10">
      <c r="B166" s="194"/>
      <c r="C166" s="195"/>
      <c r="D166" s="187" t="s">
        <v>142</v>
      </c>
      <c r="E166" s="196" t="s">
        <v>19</v>
      </c>
      <c r="F166" s="197" t="s">
        <v>1256</v>
      </c>
      <c r="G166" s="195"/>
      <c r="H166" s="196" t="s">
        <v>19</v>
      </c>
      <c r="I166" s="198"/>
      <c r="J166" s="195"/>
      <c r="K166" s="195"/>
      <c r="L166" s="199"/>
      <c r="M166" s="200"/>
      <c r="N166" s="201"/>
      <c r="O166" s="201"/>
      <c r="P166" s="201"/>
      <c r="Q166" s="201"/>
      <c r="R166" s="201"/>
      <c r="S166" s="201"/>
      <c r="T166" s="202"/>
      <c r="AT166" s="203" t="s">
        <v>142</v>
      </c>
      <c r="AU166" s="203" t="s">
        <v>84</v>
      </c>
      <c r="AV166" s="13" t="s">
        <v>82</v>
      </c>
      <c r="AW166" s="13" t="s">
        <v>35</v>
      </c>
      <c r="AX166" s="13" t="s">
        <v>74</v>
      </c>
      <c r="AY166" s="203" t="s">
        <v>130</v>
      </c>
    </row>
    <row r="167" spans="1:65" s="13" customFormat="1" ht="10">
      <c r="B167" s="194"/>
      <c r="C167" s="195"/>
      <c r="D167" s="187" t="s">
        <v>142</v>
      </c>
      <c r="E167" s="196" t="s">
        <v>19</v>
      </c>
      <c r="F167" s="197" t="s">
        <v>1257</v>
      </c>
      <c r="G167" s="195"/>
      <c r="H167" s="196" t="s">
        <v>19</v>
      </c>
      <c r="I167" s="198"/>
      <c r="J167" s="195"/>
      <c r="K167" s="195"/>
      <c r="L167" s="199"/>
      <c r="M167" s="200"/>
      <c r="N167" s="201"/>
      <c r="O167" s="201"/>
      <c r="P167" s="201"/>
      <c r="Q167" s="201"/>
      <c r="R167" s="201"/>
      <c r="S167" s="201"/>
      <c r="T167" s="202"/>
      <c r="AT167" s="203" t="s">
        <v>142</v>
      </c>
      <c r="AU167" s="203" t="s">
        <v>84</v>
      </c>
      <c r="AV167" s="13" t="s">
        <v>82</v>
      </c>
      <c r="AW167" s="13" t="s">
        <v>35</v>
      </c>
      <c r="AX167" s="13" t="s">
        <v>74</v>
      </c>
      <c r="AY167" s="203" t="s">
        <v>130</v>
      </c>
    </row>
    <row r="168" spans="1:65" s="15" customFormat="1" ht="10">
      <c r="B168" s="215"/>
      <c r="C168" s="216"/>
      <c r="D168" s="187" t="s">
        <v>142</v>
      </c>
      <c r="E168" s="217" t="s">
        <v>19</v>
      </c>
      <c r="F168" s="218" t="s">
        <v>145</v>
      </c>
      <c r="G168" s="216"/>
      <c r="H168" s="219">
        <v>0</v>
      </c>
      <c r="I168" s="220"/>
      <c r="J168" s="216"/>
      <c r="K168" s="216"/>
      <c r="L168" s="221"/>
      <c r="M168" s="222"/>
      <c r="N168" s="223"/>
      <c r="O168" s="223"/>
      <c r="P168" s="223"/>
      <c r="Q168" s="223"/>
      <c r="R168" s="223"/>
      <c r="S168" s="223"/>
      <c r="T168" s="224"/>
      <c r="AT168" s="225" t="s">
        <v>142</v>
      </c>
      <c r="AU168" s="225" t="s">
        <v>84</v>
      </c>
      <c r="AV168" s="15" t="s">
        <v>137</v>
      </c>
      <c r="AW168" s="15" t="s">
        <v>35</v>
      </c>
      <c r="AX168" s="15" t="s">
        <v>82</v>
      </c>
      <c r="AY168" s="225" t="s">
        <v>130</v>
      </c>
    </row>
    <row r="169" spans="1:65" s="12" customFormat="1" ht="22.75" customHeight="1">
      <c r="B169" s="158"/>
      <c r="C169" s="159"/>
      <c r="D169" s="160" t="s">
        <v>73</v>
      </c>
      <c r="E169" s="172" t="s">
        <v>1299</v>
      </c>
      <c r="F169" s="172" t="s">
        <v>1300</v>
      </c>
      <c r="G169" s="159"/>
      <c r="H169" s="159"/>
      <c r="I169" s="162"/>
      <c r="J169" s="173">
        <f>BK169</f>
        <v>0</v>
      </c>
      <c r="K169" s="159"/>
      <c r="L169" s="164"/>
      <c r="M169" s="165"/>
      <c r="N169" s="166"/>
      <c r="O169" s="166"/>
      <c r="P169" s="167">
        <f>SUM(P170:P213)</f>
        <v>0</v>
      </c>
      <c r="Q169" s="166"/>
      <c r="R169" s="167">
        <f>SUM(R170:R213)</f>
        <v>0</v>
      </c>
      <c r="S169" s="166"/>
      <c r="T169" s="168">
        <f>SUM(T170:T213)</f>
        <v>0</v>
      </c>
      <c r="AR169" s="169" t="s">
        <v>165</v>
      </c>
      <c r="AT169" s="170" t="s">
        <v>73</v>
      </c>
      <c r="AU169" s="170" t="s">
        <v>82</v>
      </c>
      <c r="AY169" s="169" t="s">
        <v>130</v>
      </c>
      <c r="BK169" s="171">
        <f>SUM(BK170:BK213)</f>
        <v>0</v>
      </c>
    </row>
    <row r="170" spans="1:65" s="2" customFormat="1" ht="16.5" customHeight="1">
      <c r="A170" s="35"/>
      <c r="B170" s="36"/>
      <c r="C170" s="174" t="s">
        <v>8</v>
      </c>
      <c r="D170" s="174" t="s">
        <v>132</v>
      </c>
      <c r="E170" s="175" t="s">
        <v>1301</v>
      </c>
      <c r="F170" s="176" t="s">
        <v>1300</v>
      </c>
      <c r="G170" s="177" t="s">
        <v>1114</v>
      </c>
      <c r="H170" s="178">
        <v>200</v>
      </c>
      <c r="I170" s="179"/>
      <c r="J170" s="180">
        <f>ROUND(I170*H170,2)</f>
        <v>0</v>
      </c>
      <c r="K170" s="176" t="s">
        <v>19</v>
      </c>
      <c r="L170" s="40"/>
      <c r="M170" s="181" t="s">
        <v>19</v>
      </c>
      <c r="N170" s="182" t="s">
        <v>45</v>
      </c>
      <c r="O170" s="65"/>
      <c r="P170" s="183">
        <f>O170*H170</f>
        <v>0</v>
      </c>
      <c r="Q170" s="183">
        <v>0</v>
      </c>
      <c r="R170" s="183">
        <f>Q170*H170</f>
        <v>0</v>
      </c>
      <c r="S170" s="183">
        <v>0</v>
      </c>
      <c r="T170" s="184">
        <f>S170*H170</f>
        <v>0</v>
      </c>
      <c r="U170" s="35"/>
      <c r="V170" s="35"/>
      <c r="W170" s="35"/>
      <c r="X170" s="35"/>
      <c r="Y170" s="35"/>
      <c r="Z170" s="35"/>
      <c r="AA170" s="35"/>
      <c r="AB170" s="35"/>
      <c r="AC170" s="35"/>
      <c r="AD170" s="35"/>
      <c r="AE170" s="35"/>
      <c r="AR170" s="185" t="s">
        <v>1218</v>
      </c>
      <c r="AT170" s="185" t="s">
        <v>132</v>
      </c>
      <c r="AU170" s="185" t="s">
        <v>84</v>
      </c>
      <c r="AY170" s="18" t="s">
        <v>130</v>
      </c>
      <c r="BE170" s="186">
        <f>IF(N170="základní",J170,0)</f>
        <v>0</v>
      </c>
      <c r="BF170" s="186">
        <f>IF(N170="snížená",J170,0)</f>
        <v>0</v>
      </c>
      <c r="BG170" s="186">
        <f>IF(N170="zákl. přenesená",J170,0)</f>
        <v>0</v>
      </c>
      <c r="BH170" s="186">
        <f>IF(N170="sníž. přenesená",J170,0)</f>
        <v>0</v>
      </c>
      <c r="BI170" s="186">
        <f>IF(N170="nulová",J170,0)</f>
        <v>0</v>
      </c>
      <c r="BJ170" s="18" t="s">
        <v>82</v>
      </c>
      <c r="BK170" s="186">
        <f>ROUND(I170*H170,2)</f>
        <v>0</v>
      </c>
      <c r="BL170" s="18" t="s">
        <v>1218</v>
      </c>
      <c r="BM170" s="185" t="s">
        <v>1302</v>
      </c>
    </row>
    <row r="171" spans="1:65" s="2" customFormat="1" ht="10">
      <c r="A171" s="35"/>
      <c r="B171" s="36"/>
      <c r="C171" s="37"/>
      <c r="D171" s="187" t="s">
        <v>138</v>
      </c>
      <c r="E171" s="37"/>
      <c r="F171" s="188" t="s">
        <v>1300</v>
      </c>
      <c r="G171" s="37"/>
      <c r="H171" s="37"/>
      <c r="I171" s="189"/>
      <c r="J171" s="37"/>
      <c r="K171" s="37"/>
      <c r="L171" s="40"/>
      <c r="M171" s="190"/>
      <c r="N171" s="191"/>
      <c r="O171" s="65"/>
      <c r="P171" s="65"/>
      <c r="Q171" s="65"/>
      <c r="R171" s="65"/>
      <c r="S171" s="65"/>
      <c r="T171" s="66"/>
      <c r="U171" s="35"/>
      <c r="V171" s="35"/>
      <c r="W171" s="35"/>
      <c r="X171" s="35"/>
      <c r="Y171" s="35"/>
      <c r="Z171" s="35"/>
      <c r="AA171" s="35"/>
      <c r="AB171" s="35"/>
      <c r="AC171" s="35"/>
      <c r="AD171" s="35"/>
      <c r="AE171" s="35"/>
      <c r="AT171" s="18" t="s">
        <v>138</v>
      </c>
      <c r="AU171" s="18" t="s">
        <v>84</v>
      </c>
    </row>
    <row r="172" spans="1:65" s="2" customFormat="1" ht="18">
      <c r="A172" s="35"/>
      <c r="B172" s="36"/>
      <c r="C172" s="37"/>
      <c r="D172" s="187" t="s">
        <v>512</v>
      </c>
      <c r="E172" s="37"/>
      <c r="F172" s="236" t="s">
        <v>1303</v>
      </c>
      <c r="G172" s="37"/>
      <c r="H172" s="37"/>
      <c r="I172" s="189"/>
      <c r="J172" s="37"/>
      <c r="K172" s="37"/>
      <c r="L172" s="40"/>
      <c r="M172" s="190"/>
      <c r="N172" s="191"/>
      <c r="O172" s="65"/>
      <c r="P172" s="65"/>
      <c r="Q172" s="65"/>
      <c r="R172" s="65"/>
      <c r="S172" s="65"/>
      <c r="T172" s="66"/>
      <c r="U172" s="35"/>
      <c r="V172" s="35"/>
      <c r="W172" s="35"/>
      <c r="X172" s="35"/>
      <c r="Y172" s="35"/>
      <c r="Z172" s="35"/>
      <c r="AA172" s="35"/>
      <c r="AB172" s="35"/>
      <c r="AC172" s="35"/>
      <c r="AD172" s="35"/>
      <c r="AE172" s="35"/>
      <c r="AT172" s="18" t="s">
        <v>512</v>
      </c>
      <c r="AU172" s="18" t="s">
        <v>84</v>
      </c>
    </row>
    <row r="173" spans="1:65" s="14" customFormat="1" ht="10">
      <c r="B173" s="204"/>
      <c r="C173" s="205"/>
      <c r="D173" s="187" t="s">
        <v>142</v>
      </c>
      <c r="E173" s="206" t="s">
        <v>19</v>
      </c>
      <c r="F173" s="207" t="s">
        <v>1304</v>
      </c>
      <c r="G173" s="205"/>
      <c r="H173" s="208">
        <v>200</v>
      </c>
      <c r="I173" s="209"/>
      <c r="J173" s="205"/>
      <c r="K173" s="205"/>
      <c r="L173" s="210"/>
      <c r="M173" s="211"/>
      <c r="N173" s="212"/>
      <c r="O173" s="212"/>
      <c r="P173" s="212"/>
      <c r="Q173" s="212"/>
      <c r="R173" s="212"/>
      <c r="S173" s="212"/>
      <c r="T173" s="213"/>
      <c r="AT173" s="214" t="s">
        <v>142</v>
      </c>
      <c r="AU173" s="214" t="s">
        <v>84</v>
      </c>
      <c r="AV173" s="14" t="s">
        <v>84</v>
      </c>
      <c r="AW173" s="14" t="s">
        <v>35</v>
      </c>
      <c r="AX173" s="14" t="s">
        <v>82</v>
      </c>
      <c r="AY173" s="214" t="s">
        <v>130</v>
      </c>
    </row>
    <row r="174" spans="1:65" s="2" customFormat="1" ht="16.5" customHeight="1">
      <c r="A174" s="35"/>
      <c r="B174" s="36"/>
      <c r="C174" s="174" t="s">
        <v>240</v>
      </c>
      <c r="D174" s="174" t="s">
        <v>132</v>
      </c>
      <c r="E174" s="175" t="s">
        <v>1305</v>
      </c>
      <c r="F174" s="176" t="s">
        <v>1306</v>
      </c>
      <c r="G174" s="177" t="s">
        <v>1307</v>
      </c>
      <c r="H174" s="178">
        <v>1</v>
      </c>
      <c r="I174" s="179"/>
      <c r="J174" s="180">
        <f>ROUND(I174*H174,2)</f>
        <v>0</v>
      </c>
      <c r="K174" s="176" t="s">
        <v>19</v>
      </c>
      <c r="L174" s="40"/>
      <c r="M174" s="181" t="s">
        <v>19</v>
      </c>
      <c r="N174" s="182" t="s">
        <v>45</v>
      </c>
      <c r="O174" s="65"/>
      <c r="P174" s="183">
        <f>O174*H174</f>
        <v>0</v>
      </c>
      <c r="Q174" s="183">
        <v>0</v>
      </c>
      <c r="R174" s="183">
        <f>Q174*H174</f>
        <v>0</v>
      </c>
      <c r="S174" s="183">
        <v>0</v>
      </c>
      <c r="T174" s="184">
        <f>S174*H174</f>
        <v>0</v>
      </c>
      <c r="U174" s="35"/>
      <c r="V174" s="35"/>
      <c r="W174" s="35"/>
      <c r="X174" s="35"/>
      <c r="Y174" s="35"/>
      <c r="Z174" s="35"/>
      <c r="AA174" s="35"/>
      <c r="AB174" s="35"/>
      <c r="AC174" s="35"/>
      <c r="AD174" s="35"/>
      <c r="AE174" s="35"/>
      <c r="AR174" s="185" t="s">
        <v>1218</v>
      </c>
      <c r="AT174" s="185" t="s">
        <v>132</v>
      </c>
      <c r="AU174" s="185" t="s">
        <v>84</v>
      </c>
      <c r="AY174" s="18" t="s">
        <v>130</v>
      </c>
      <c r="BE174" s="186">
        <f>IF(N174="základní",J174,0)</f>
        <v>0</v>
      </c>
      <c r="BF174" s="186">
        <f>IF(N174="snížená",J174,0)</f>
        <v>0</v>
      </c>
      <c r="BG174" s="186">
        <f>IF(N174="zákl. přenesená",J174,0)</f>
        <v>0</v>
      </c>
      <c r="BH174" s="186">
        <f>IF(N174="sníž. přenesená",J174,0)</f>
        <v>0</v>
      </c>
      <c r="BI174" s="186">
        <f>IF(N174="nulová",J174,0)</f>
        <v>0</v>
      </c>
      <c r="BJ174" s="18" t="s">
        <v>82</v>
      </c>
      <c r="BK174" s="186">
        <f>ROUND(I174*H174,2)</f>
        <v>0</v>
      </c>
      <c r="BL174" s="18" t="s">
        <v>1218</v>
      </c>
      <c r="BM174" s="185" t="s">
        <v>1308</v>
      </c>
    </row>
    <row r="175" spans="1:65" s="2" customFormat="1" ht="10">
      <c r="A175" s="35"/>
      <c r="B175" s="36"/>
      <c r="C175" s="37"/>
      <c r="D175" s="187" t="s">
        <v>138</v>
      </c>
      <c r="E175" s="37"/>
      <c r="F175" s="188" t="s">
        <v>1306</v>
      </c>
      <c r="G175" s="37"/>
      <c r="H175" s="37"/>
      <c r="I175" s="189"/>
      <c r="J175" s="37"/>
      <c r="K175" s="37"/>
      <c r="L175" s="40"/>
      <c r="M175" s="190"/>
      <c r="N175" s="191"/>
      <c r="O175" s="65"/>
      <c r="P175" s="65"/>
      <c r="Q175" s="65"/>
      <c r="R175" s="65"/>
      <c r="S175" s="65"/>
      <c r="T175" s="66"/>
      <c r="U175" s="35"/>
      <c r="V175" s="35"/>
      <c r="W175" s="35"/>
      <c r="X175" s="35"/>
      <c r="Y175" s="35"/>
      <c r="Z175" s="35"/>
      <c r="AA175" s="35"/>
      <c r="AB175" s="35"/>
      <c r="AC175" s="35"/>
      <c r="AD175" s="35"/>
      <c r="AE175" s="35"/>
      <c r="AT175" s="18" t="s">
        <v>138</v>
      </c>
      <c r="AU175" s="18" t="s">
        <v>84</v>
      </c>
    </row>
    <row r="176" spans="1:65" s="2" customFormat="1" ht="18">
      <c r="A176" s="35"/>
      <c r="B176" s="36"/>
      <c r="C176" s="37"/>
      <c r="D176" s="187" t="s">
        <v>512</v>
      </c>
      <c r="E176" s="37"/>
      <c r="F176" s="236" t="s">
        <v>1309</v>
      </c>
      <c r="G176" s="37"/>
      <c r="H176" s="37"/>
      <c r="I176" s="189"/>
      <c r="J176" s="37"/>
      <c r="K176" s="37"/>
      <c r="L176" s="40"/>
      <c r="M176" s="190"/>
      <c r="N176" s="191"/>
      <c r="O176" s="65"/>
      <c r="P176" s="65"/>
      <c r="Q176" s="65"/>
      <c r="R176" s="65"/>
      <c r="S176" s="65"/>
      <c r="T176" s="66"/>
      <c r="U176" s="35"/>
      <c r="V176" s="35"/>
      <c r="W176" s="35"/>
      <c r="X176" s="35"/>
      <c r="Y176" s="35"/>
      <c r="Z176" s="35"/>
      <c r="AA176" s="35"/>
      <c r="AB176" s="35"/>
      <c r="AC176" s="35"/>
      <c r="AD176" s="35"/>
      <c r="AE176" s="35"/>
      <c r="AT176" s="18" t="s">
        <v>512</v>
      </c>
      <c r="AU176" s="18" t="s">
        <v>84</v>
      </c>
    </row>
    <row r="177" spans="1:65" s="2" customFormat="1" ht="16.5" customHeight="1">
      <c r="A177" s="35"/>
      <c r="B177" s="36"/>
      <c r="C177" s="174" t="s">
        <v>252</v>
      </c>
      <c r="D177" s="174" t="s">
        <v>132</v>
      </c>
      <c r="E177" s="175" t="s">
        <v>1310</v>
      </c>
      <c r="F177" s="176" t="s">
        <v>1311</v>
      </c>
      <c r="G177" s="177" t="s">
        <v>1312</v>
      </c>
      <c r="H177" s="178">
        <v>80</v>
      </c>
      <c r="I177" s="179"/>
      <c r="J177" s="180">
        <f>ROUND(I177*H177,2)</f>
        <v>0</v>
      </c>
      <c r="K177" s="176" t="s">
        <v>19</v>
      </c>
      <c r="L177" s="40"/>
      <c r="M177" s="181" t="s">
        <v>19</v>
      </c>
      <c r="N177" s="182" t="s">
        <v>45</v>
      </c>
      <c r="O177" s="65"/>
      <c r="P177" s="183">
        <f>O177*H177</f>
        <v>0</v>
      </c>
      <c r="Q177" s="183">
        <v>0</v>
      </c>
      <c r="R177" s="183">
        <f>Q177*H177</f>
        <v>0</v>
      </c>
      <c r="S177" s="183">
        <v>0</v>
      </c>
      <c r="T177" s="184">
        <f>S177*H177</f>
        <v>0</v>
      </c>
      <c r="U177" s="35"/>
      <c r="V177" s="35"/>
      <c r="W177" s="35"/>
      <c r="X177" s="35"/>
      <c r="Y177" s="35"/>
      <c r="Z177" s="35"/>
      <c r="AA177" s="35"/>
      <c r="AB177" s="35"/>
      <c r="AC177" s="35"/>
      <c r="AD177" s="35"/>
      <c r="AE177" s="35"/>
      <c r="AR177" s="185" t="s">
        <v>1218</v>
      </c>
      <c r="AT177" s="185" t="s">
        <v>132</v>
      </c>
      <c r="AU177" s="185" t="s">
        <v>84</v>
      </c>
      <c r="AY177" s="18" t="s">
        <v>130</v>
      </c>
      <c r="BE177" s="186">
        <f>IF(N177="základní",J177,0)</f>
        <v>0</v>
      </c>
      <c r="BF177" s="186">
        <f>IF(N177="snížená",J177,0)</f>
        <v>0</v>
      </c>
      <c r="BG177" s="186">
        <f>IF(N177="zákl. přenesená",J177,0)</f>
        <v>0</v>
      </c>
      <c r="BH177" s="186">
        <f>IF(N177="sníž. přenesená",J177,0)</f>
        <v>0</v>
      </c>
      <c r="BI177" s="186">
        <f>IF(N177="nulová",J177,0)</f>
        <v>0</v>
      </c>
      <c r="BJ177" s="18" t="s">
        <v>82</v>
      </c>
      <c r="BK177" s="186">
        <f>ROUND(I177*H177,2)</f>
        <v>0</v>
      </c>
      <c r="BL177" s="18" t="s">
        <v>1218</v>
      </c>
      <c r="BM177" s="185" t="s">
        <v>1313</v>
      </c>
    </row>
    <row r="178" spans="1:65" s="2" customFormat="1" ht="10">
      <c r="A178" s="35"/>
      <c r="B178" s="36"/>
      <c r="C178" s="37"/>
      <c r="D178" s="187" t="s">
        <v>138</v>
      </c>
      <c r="E178" s="37"/>
      <c r="F178" s="188" t="s">
        <v>1311</v>
      </c>
      <c r="G178" s="37"/>
      <c r="H178" s="37"/>
      <c r="I178" s="189"/>
      <c r="J178" s="37"/>
      <c r="K178" s="37"/>
      <c r="L178" s="40"/>
      <c r="M178" s="190"/>
      <c r="N178" s="191"/>
      <c r="O178" s="65"/>
      <c r="P178" s="65"/>
      <c r="Q178" s="65"/>
      <c r="R178" s="65"/>
      <c r="S178" s="65"/>
      <c r="T178" s="66"/>
      <c r="U178" s="35"/>
      <c r="V178" s="35"/>
      <c r="W178" s="35"/>
      <c r="X178" s="35"/>
      <c r="Y178" s="35"/>
      <c r="Z178" s="35"/>
      <c r="AA178" s="35"/>
      <c r="AB178" s="35"/>
      <c r="AC178" s="35"/>
      <c r="AD178" s="35"/>
      <c r="AE178" s="35"/>
      <c r="AT178" s="18" t="s">
        <v>138</v>
      </c>
      <c r="AU178" s="18" t="s">
        <v>84</v>
      </c>
    </row>
    <row r="179" spans="1:65" s="14" customFormat="1" ht="10">
      <c r="B179" s="204"/>
      <c r="C179" s="205"/>
      <c r="D179" s="187" t="s">
        <v>142</v>
      </c>
      <c r="E179" s="206" t="s">
        <v>19</v>
      </c>
      <c r="F179" s="207" t="s">
        <v>1314</v>
      </c>
      <c r="G179" s="205"/>
      <c r="H179" s="208">
        <v>80</v>
      </c>
      <c r="I179" s="209"/>
      <c r="J179" s="205"/>
      <c r="K179" s="205"/>
      <c r="L179" s="210"/>
      <c r="M179" s="211"/>
      <c r="N179" s="212"/>
      <c r="O179" s="212"/>
      <c r="P179" s="212"/>
      <c r="Q179" s="212"/>
      <c r="R179" s="212"/>
      <c r="S179" s="212"/>
      <c r="T179" s="213"/>
      <c r="AT179" s="214" t="s">
        <v>142</v>
      </c>
      <c r="AU179" s="214" t="s">
        <v>84</v>
      </c>
      <c r="AV179" s="14" t="s">
        <v>84</v>
      </c>
      <c r="AW179" s="14" t="s">
        <v>35</v>
      </c>
      <c r="AX179" s="14" t="s">
        <v>74</v>
      </c>
      <c r="AY179" s="214" t="s">
        <v>130</v>
      </c>
    </row>
    <row r="180" spans="1:65" s="15" customFormat="1" ht="10">
      <c r="B180" s="215"/>
      <c r="C180" s="216"/>
      <c r="D180" s="187" t="s">
        <v>142</v>
      </c>
      <c r="E180" s="217" t="s">
        <v>19</v>
      </c>
      <c r="F180" s="218" t="s">
        <v>145</v>
      </c>
      <c r="G180" s="216"/>
      <c r="H180" s="219">
        <v>80</v>
      </c>
      <c r="I180" s="220"/>
      <c r="J180" s="216"/>
      <c r="K180" s="216"/>
      <c r="L180" s="221"/>
      <c r="M180" s="222"/>
      <c r="N180" s="223"/>
      <c r="O180" s="223"/>
      <c r="P180" s="223"/>
      <c r="Q180" s="223"/>
      <c r="R180" s="223"/>
      <c r="S180" s="223"/>
      <c r="T180" s="224"/>
      <c r="AT180" s="225" t="s">
        <v>142</v>
      </c>
      <c r="AU180" s="225" t="s">
        <v>84</v>
      </c>
      <c r="AV180" s="15" t="s">
        <v>137</v>
      </c>
      <c r="AW180" s="15" t="s">
        <v>35</v>
      </c>
      <c r="AX180" s="15" t="s">
        <v>82</v>
      </c>
      <c r="AY180" s="225" t="s">
        <v>130</v>
      </c>
    </row>
    <row r="181" spans="1:65" s="2" customFormat="1" ht="16.5" customHeight="1">
      <c r="A181" s="35"/>
      <c r="B181" s="36"/>
      <c r="C181" s="174" t="s">
        <v>247</v>
      </c>
      <c r="D181" s="174" t="s">
        <v>132</v>
      </c>
      <c r="E181" s="175" t="s">
        <v>1315</v>
      </c>
      <c r="F181" s="176" t="s">
        <v>1316</v>
      </c>
      <c r="G181" s="177" t="s">
        <v>1312</v>
      </c>
      <c r="H181" s="178">
        <v>48</v>
      </c>
      <c r="I181" s="179"/>
      <c r="J181" s="180">
        <f>ROUND(I181*H181,2)</f>
        <v>0</v>
      </c>
      <c r="K181" s="176" t="s">
        <v>19</v>
      </c>
      <c r="L181" s="40"/>
      <c r="M181" s="181" t="s">
        <v>19</v>
      </c>
      <c r="N181" s="182" t="s">
        <v>45</v>
      </c>
      <c r="O181" s="65"/>
      <c r="P181" s="183">
        <f>O181*H181</f>
        <v>0</v>
      </c>
      <c r="Q181" s="183">
        <v>0</v>
      </c>
      <c r="R181" s="183">
        <f>Q181*H181</f>
        <v>0</v>
      </c>
      <c r="S181" s="183">
        <v>0</v>
      </c>
      <c r="T181" s="184">
        <f>S181*H181</f>
        <v>0</v>
      </c>
      <c r="U181" s="35"/>
      <c r="V181" s="35"/>
      <c r="W181" s="35"/>
      <c r="X181" s="35"/>
      <c r="Y181" s="35"/>
      <c r="Z181" s="35"/>
      <c r="AA181" s="35"/>
      <c r="AB181" s="35"/>
      <c r="AC181" s="35"/>
      <c r="AD181" s="35"/>
      <c r="AE181" s="35"/>
      <c r="AR181" s="185" t="s">
        <v>1218</v>
      </c>
      <c r="AT181" s="185" t="s">
        <v>132</v>
      </c>
      <c r="AU181" s="185" t="s">
        <v>84</v>
      </c>
      <c r="AY181" s="18" t="s">
        <v>130</v>
      </c>
      <c r="BE181" s="186">
        <f>IF(N181="základní",J181,0)</f>
        <v>0</v>
      </c>
      <c r="BF181" s="186">
        <f>IF(N181="snížená",J181,0)</f>
        <v>0</v>
      </c>
      <c r="BG181" s="186">
        <f>IF(N181="zákl. přenesená",J181,0)</f>
        <v>0</v>
      </c>
      <c r="BH181" s="186">
        <f>IF(N181="sníž. přenesená",J181,0)</f>
        <v>0</v>
      </c>
      <c r="BI181" s="186">
        <f>IF(N181="nulová",J181,0)</f>
        <v>0</v>
      </c>
      <c r="BJ181" s="18" t="s">
        <v>82</v>
      </c>
      <c r="BK181" s="186">
        <f>ROUND(I181*H181,2)</f>
        <v>0</v>
      </c>
      <c r="BL181" s="18" t="s">
        <v>1218</v>
      </c>
      <c r="BM181" s="185" t="s">
        <v>1317</v>
      </c>
    </row>
    <row r="182" spans="1:65" s="2" customFormat="1" ht="10">
      <c r="A182" s="35"/>
      <c r="B182" s="36"/>
      <c r="C182" s="37"/>
      <c r="D182" s="187" t="s">
        <v>138</v>
      </c>
      <c r="E182" s="37"/>
      <c r="F182" s="188" t="s">
        <v>1316</v>
      </c>
      <c r="G182" s="37"/>
      <c r="H182" s="37"/>
      <c r="I182" s="189"/>
      <c r="J182" s="37"/>
      <c r="K182" s="37"/>
      <c r="L182" s="40"/>
      <c r="M182" s="190"/>
      <c r="N182" s="191"/>
      <c r="O182" s="65"/>
      <c r="P182" s="65"/>
      <c r="Q182" s="65"/>
      <c r="R182" s="65"/>
      <c r="S182" s="65"/>
      <c r="T182" s="66"/>
      <c r="U182" s="35"/>
      <c r="V182" s="35"/>
      <c r="W182" s="35"/>
      <c r="X182" s="35"/>
      <c r="Y182" s="35"/>
      <c r="Z182" s="35"/>
      <c r="AA182" s="35"/>
      <c r="AB182" s="35"/>
      <c r="AC182" s="35"/>
      <c r="AD182" s="35"/>
      <c r="AE182" s="35"/>
      <c r="AT182" s="18" t="s">
        <v>138</v>
      </c>
      <c r="AU182" s="18" t="s">
        <v>84</v>
      </c>
    </row>
    <row r="183" spans="1:65" s="14" customFormat="1" ht="10">
      <c r="B183" s="204"/>
      <c r="C183" s="205"/>
      <c r="D183" s="187" t="s">
        <v>142</v>
      </c>
      <c r="E183" s="206" t="s">
        <v>19</v>
      </c>
      <c r="F183" s="207" t="s">
        <v>1318</v>
      </c>
      <c r="G183" s="205"/>
      <c r="H183" s="208">
        <v>48</v>
      </c>
      <c r="I183" s="209"/>
      <c r="J183" s="205"/>
      <c r="K183" s="205"/>
      <c r="L183" s="210"/>
      <c r="M183" s="211"/>
      <c r="N183" s="212"/>
      <c r="O183" s="212"/>
      <c r="P183" s="212"/>
      <c r="Q183" s="212"/>
      <c r="R183" s="212"/>
      <c r="S183" s="212"/>
      <c r="T183" s="213"/>
      <c r="AT183" s="214" t="s">
        <v>142</v>
      </c>
      <c r="AU183" s="214" t="s">
        <v>84</v>
      </c>
      <c r="AV183" s="14" t="s">
        <v>84</v>
      </c>
      <c r="AW183" s="14" t="s">
        <v>35</v>
      </c>
      <c r="AX183" s="14" t="s">
        <v>74</v>
      </c>
      <c r="AY183" s="214" t="s">
        <v>130</v>
      </c>
    </row>
    <row r="184" spans="1:65" s="15" customFormat="1" ht="10">
      <c r="B184" s="215"/>
      <c r="C184" s="216"/>
      <c r="D184" s="187" t="s">
        <v>142</v>
      </c>
      <c r="E184" s="217" t="s">
        <v>19</v>
      </c>
      <c r="F184" s="218" t="s">
        <v>145</v>
      </c>
      <c r="G184" s="216"/>
      <c r="H184" s="219">
        <v>48</v>
      </c>
      <c r="I184" s="220"/>
      <c r="J184" s="216"/>
      <c r="K184" s="216"/>
      <c r="L184" s="221"/>
      <c r="M184" s="222"/>
      <c r="N184" s="223"/>
      <c r="O184" s="223"/>
      <c r="P184" s="223"/>
      <c r="Q184" s="223"/>
      <c r="R184" s="223"/>
      <c r="S184" s="223"/>
      <c r="T184" s="224"/>
      <c r="AT184" s="225" t="s">
        <v>142</v>
      </c>
      <c r="AU184" s="225" t="s">
        <v>84</v>
      </c>
      <c r="AV184" s="15" t="s">
        <v>137</v>
      </c>
      <c r="AW184" s="15" t="s">
        <v>35</v>
      </c>
      <c r="AX184" s="15" t="s">
        <v>82</v>
      </c>
      <c r="AY184" s="225" t="s">
        <v>130</v>
      </c>
    </row>
    <row r="185" spans="1:65" s="2" customFormat="1" ht="16.5" customHeight="1">
      <c r="A185" s="35"/>
      <c r="B185" s="36"/>
      <c r="C185" s="174" t="s">
        <v>269</v>
      </c>
      <c r="D185" s="174" t="s">
        <v>132</v>
      </c>
      <c r="E185" s="175" t="s">
        <v>1319</v>
      </c>
      <c r="F185" s="176" t="s">
        <v>1320</v>
      </c>
      <c r="G185" s="177" t="s">
        <v>1312</v>
      </c>
      <c r="H185" s="178">
        <v>24</v>
      </c>
      <c r="I185" s="179"/>
      <c r="J185" s="180">
        <f>ROUND(I185*H185,2)</f>
        <v>0</v>
      </c>
      <c r="K185" s="176" t="s">
        <v>19</v>
      </c>
      <c r="L185" s="40"/>
      <c r="M185" s="181" t="s">
        <v>19</v>
      </c>
      <c r="N185" s="182" t="s">
        <v>45</v>
      </c>
      <c r="O185" s="65"/>
      <c r="P185" s="183">
        <f>O185*H185</f>
        <v>0</v>
      </c>
      <c r="Q185" s="183">
        <v>0</v>
      </c>
      <c r="R185" s="183">
        <f>Q185*H185</f>
        <v>0</v>
      </c>
      <c r="S185" s="183">
        <v>0</v>
      </c>
      <c r="T185" s="184">
        <f>S185*H185</f>
        <v>0</v>
      </c>
      <c r="U185" s="35"/>
      <c r="V185" s="35"/>
      <c r="W185" s="35"/>
      <c r="X185" s="35"/>
      <c r="Y185" s="35"/>
      <c r="Z185" s="35"/>
      <c r="AA185" s="35"/>
      <c r="AB185" s="35"/>
      <c r="AC185" s="35"/>
      <c r="AD185" s="35"/>
      <c r="AE185" s="35"/>
      <c r="AR185" s="185" t="s">
        <v>1218</v>
      </c>
      <c r="AT185" s="185" t="s">
        <v>132</v>
      </c>
      <c r="AU185" s="185" t="s">
        <v>84</v>
      </c>
      <c r="AY185" s="18" t="s">
        <v>130</v>
      </c>
      <c r="BE185" s="186">
        <f>IF(N185="základní",J185,0)</f>
        <v>0</v>
      </c>
      <c r="BF185" s="186">
        <f>IF(N185="snížená",J185,0)</f>
        <v>0</v>
      </c>
      <c r="BG185" s="186">
        <f>IF(N185="zákl. přenesená",J185,0)</f>
        <v>0</v>
      </c>
      <c r="BH185" s="186">
        <f>IF(N185="sníž. přenesená",J185,0)</f>
        <v>0</v>
      </c>
      <c r="BI185" s="186">
        <f>IF(N185="nulová",J185,0)</f>
        <v>0</v>
      </c>
      <c r="BJ185" s="18" t="s">
        <v>82</v>
      </c>
      <c r="BK185" s="186">
        <f>ROUND(I185*H185,2)</f>
        <v>0</v>
      </c>
      <c r="BL185" s="18" t="s">
        <v>1218</v>
      </c>
      <c r="BM185" s="185" t="s">
        <v>1321</v>
      </c>
    </row>
    <row r="186" spans="1:65" s="2" customFormat="1" ht="10">
      <c r="A186" s="35"/>
      <c r="B186" s="36"/>
      <c r="C186" s="37"/>
      <c r="D186" s="187" t="s">
        <v>138</v>
      </c>
      <c r="E186" s="37"/>
      <c r="F186" s="188" t="s">
        <v>1320</v>
      </c>
      <c r="G186" s="37"/>
      <c r="H186" s="37"/>
      <c r="I186" s="189"/>
      <c r="J186" s="37"/>
      <c r="K186" s="37"/>
      <c r="L186" s="40"/>
      <c r="M186" s="190"/>
      <c r="N186" s="191"/>
      <c r="O186" s="65"/>
      <c r="P186" s="65"/>
      <c r="Q186" s="65"/>
      <c r="R186" s="65"/>
      <c r="S186" s="65"/>
      <c r="T186" s="66"/>
      <c r="U186" s="35"/>
      <c r="V186" s="35"/>
      <c r="W186" s="35"/>
      <c r="X186" s="35"/>
      <c r="Y186" s="35"/>
      <c r="Z186" s="35"/>
      <c r="AA186" s="35"/>
      <c r="AB186" s="35"/>
      <c r="AC186" s="35"/>
      <c r="AD186" s="35"/>
      <c r="AE186" s="35"/>
      <c r="AT186" s="18" t="s">
        <v>138</v>
      </c>
      <c r="AU186" s="18" t="s">
        <v>84</v>
      </c>
    </row>
    <row r="187" spans="1:65" s="14" customFormat="1" ht="10">
      <c r="B187" s="204"/>
      <c r="C187" s="205"/>
      <c r="D187" s="187" t="s">
        <v>142</v>
      </c>
      <c r="E187" s="206" t="s">
        <v>19</v>
      </c>
      <c r="F187" s="207" t="s">
        <v>1322</v>
      </c>
      <c r="G187" s="205"/>
      <c r="H187" s="208">
        <v>24</v>
      </c>
      <c r="I187" s="209"/>
      <c r="J187" s="205"/>
      <c r="K187" s="205"/>
      <c r="L187" s="210"/>
      <c r="M187" s="211"/>
      <c r="N187" s="212"/>
      <c r="O187" s="212"/>
      <c r="P187" s="212"/>
      <c r="Q187" s="212"/>
      <c r="R187" s="212"/>
      <c r="S187" s="212"/>
      <c r="T187" s="213"/>
      <c r="AT187" s="214" t="s">
        <v>142</v>
      </c>
      <c r="AU187" s="214" t="s">
        <v>84</v>
      </c>
      <c r="AV187" s="14" t="s">
        <v>84</v>
      </c>
      <c r="AW187" s="14" t="s">
        <v>35</v>
      </c>
      <c r="AX187" s="14" t="s">
        <v>74</v>
      </c>
      <c r="AY187" s="214" t="s">
        <v>130</v>
      </c>
    </row>
    <row r="188" spans="1:65" s="15" customFormat="1" ht="10">
      <c r="B188" s="215"/>
      <c r="C188" s="216"/>
      <c r="D188" s="187" t="s">
        <v>142</v>
      </c>
      <c r="E188" s="217" t="s">
        <v>19</v>
      </c>
      <c r="F188" s="218" t="s">
        <v>145</v>
      </c>
      <c r="G188" s="216"/>
      <c r="H188" s="219">
        <v>24</v>
      </c>
      <c r="I188" s="220"/>
      <c r="J188" s="216"/>
      <c r="K188" s="216"/>
      <c r="L188" s="221"/>
      <c r="M188" s="222"/>
      <c r="N188" s="223"/>
      <c r="O188" s="223"/>
      <c r="P188" s="223"/>
      <c r="Q188" s="223"/>
      <c r="R188" s="223"/>
      <c r="S188" s="223"/>
      <c r="T188" s="224"/>
      <c r="AT188" s="225" t="s">
        <v>142</v>
      </c>
      <c r="AU188" s="225" t="s">
        <v>84</v>
      </c>
      <c r="AV188" s="15" t="s">
        <v>137</v>
      </c>
      <c r="AW188" s="15" t="s">
        <v>35</v>
      </c>
      <c r="AX188" s="15" t="s">
        <v>82</v>
      </c>
      <c r="AY188" s="225" t="s">
        <v>130</v>
      </c>
    </row>
    <row r="189" spans="1:65" s="2" customFormat="1" ht="24.15" customHeight="1">
      <c r="A189" s="35"/>
      <c r="B189" s="36"/>
      <c r="C189" s="174" t="s">
        <v>255</v>
      </c>
      <c r="D189" s="174" t="s">
        <v>132</v>
      </c>
      <c r="E189" s="175" t="s">
        <v>1323</v>
      </c>
      <c r="F189" s="176" t="s">
        <v>1324</v>
      </c>
      <c r="G189" s="177" t="s">
        <v>1312</v>
      </c>
      <c r="H189" s="178">
        <v>8</v>
      </c>
      <c r="I189" s="179"/>
      <c r="J189" s="180">
        <f>ROUND(I189*H189,2)</f>
        <v>0</v>
      </c>
      <c r="K189" s="176" t="s">
        <v>19</v>
      </c>
      <c r="L189" s="40"/>
      <c r="M189" s="181" t="s">
        <v>19</v>
      </c>
      <c r="N189" s="182" t="s">
        <v>45</v>
      </c>
      <c r="O189" s="65"/>
      <c r="P189" s="183">
        <f>O189*H189</f>
        <v>0</v>
      </c>
      <c r="Q189" s="183">
        <v>0</v>
      </c>
      <c r="R189" s="183">
        <f>Q189*H189</f>
        <v>0</v>
      </c>
      <c r="S189" s="183">
        <v>0</v>
      </c>
      <c r="T189" s="184">
        <f>S189*H189</f>
        <v>0</v>
      </c>
      <c r="U189" s="35"/>
      <c r="V189" s="35"/>
      <c r="W189" s="35"/>
      <c r="X189" s="35"/>
      <c r="Y189" s="35"/>
      <c r="Z189" s="35"/>
      <c r="AA189" s="35"/>
      <c r="AB189" s="35"/>
      <c r="AC189" s="35"/>
      <c r="AD189" s="35"/>
      <c r="AE189" s="35"/>
      <c r="AR189" s="185" t="s">
        <v>1218</v>
      </c>
      <c r="AT189" s="185" t="s">
        <v>132</v>
      </c>
      <c r="AU189" s="185" t="s">
        <v>84</v>
      </c>
      <c r="AY189" s="18" t="s">
        <v>130</v>
      </c>
      <c r="BE189" s="186">
        <f>IF(N189="základní",J189,0)</f>
        <v>0</v>
      </c>
      <c r="BF189" s="186">
        <f>IF(N189="snížená",J189,0)</f>
        <v>0</v>
      </c>
      <c r="BG189" s="186">
        <f>IF(N189="zákl. přenesená",J189,0)</f>
        <v>0</v>
      </c>
      <c r="BH189" s="186">
        <f>IF(N189="sníž. přenesená",J189,0)</f>
        <v>0</v>
      </c>
      <c r="BI189" s="186">
        <f>IF(N189="nulová",J189,0)</f>
        <v>0</v>
      </c>
      <c r="BJ189" s="18" t="s">
        <v>82</v>
      </c>
      <c r="BK189" s="186">
        <f>ROUND(I189*H189,2)</f>
        <v>0</v>
      </c>
      <c r="BL189" s="18" t="s">
        <v>1218</v>
      </c>
      <c r="BM189" s="185" t="s">
        <v>1325</v>
      </c>
    </row>
    <row r="190" spans="1:65" s="2" customFormat="1" ht="18">
      <c r="A190" s="35"/>
      <c r="B190" s="36"/>
      <c r="C190" s="37"/>
      <c r="D190" s="187" t="s">
        <v>138</v>
      </c>
      <c r="E190" s="37"/>
      <c r="F190" s="188" t="s">
        <v>1324</v>
      </c>
      <c r="G190" s="37"/>
      <c r="H190" s="37"/>
      <c r="I190" s="189"/>
      <c r="J190" s="37"/>
      <c r="K190" s="37"/>
      <c r="L190" s="40"/>
      <c r="M190" s="190"/>
      <c r="N190" s="191"/>
      <c r="O190" s="65"/>
      <c r="P190" s="65"/>
      <c r="Q190" s="65"/>
      <c r="R190" s="65"/>
      <c r="S190" s="65"/>
      <c r="T190" s="66"/>
      <c r="U190" s="35"/>
      <c r="V190" s="35"/>
      <c r="W190" s="35"/>
      <c r="X190" s="35"/>
      <c r="Y190" s="35"/>
      <c r="Z190" s="35"/>
      <c r="AA190" s="35"/>
      <c r="AB190" s="35"/>
      <c r="AC190" s="35"/>
      <c r="AD190" s="35"/>
      <c r="AE190" s="35"/>
      <c r="AT190" s="18" t="s">
        <v>138</v>
      </c>
      <c r="AU190" s="18" t="s">
        <v>84</v>
      </c>
    </row>
    <row r="191" spans="1:65" s="14" customFormat="1" ht="10">
      <c r="B191" s="204"/>
      <c r="C191" s="205"/>
      <c r="D191" s="187" t="s">
        <v>142</v>
      </c>
      <c r="E191" s="206" t="s">
        <v>19</v>
      </c>
      <c r="F191" s="207" t="s">
        <v>1326</v>
      </c>
      <c r="G191" s="205"/>
      <c r="H191" s="208">
        <v>8</v>
      </c>
      <c r="I191" s="209"/>
      <c r="J191" s="205"/>
      <c r="K191" s="205"/>
      <c r="L191" s="210"/>
      <c r="M191" s="211"/>
      <c r="N191" s="212"/>
      <c r="O191" s="212"/>
      <c r="P191" s="212"/>
      <c r="Q191" s="212"/>
      <c r="R191" s="212"/>
      <c r="S191" s="212"/>
      <c r="T191" s="213"/>
      <c r="AT191" s="214" t="s">
        <v>142</v>
      </c>
      <c r="AU191" s="214" t="s">
        <v>84</v>
      </c>
      <c r="AV191" s="14" t="s">
        <v>84</v>
      </c>
      <c r="AW191" s="14" t="s">
        <v>35</v>
      </c>
      <c r="AX191" s="14" t="s">
        <v>74</v>
      </c>
      <c r="AY191" s="214" t="s">
        <v>130</v>
      </c>
    </row>
    <row r="192" spans="1:65" s="15" customFormat="1" ht="10">
      <c r="B192" s="215"/>
      <c r="C192" s="216"/>
      <c r="D192" s="187" t="s">
        <v>142</v>
      </c>
      <c r="E192" s="217" t="s">
        <v>19</v>
      </c>
      <c r="F192" s="218" t="s">
        <v>145</v>
      </c>
      <c r="G192" s="216"/>
      <c r="H192" s="219">
        <v>8</v>
      </c>
      <c r="I192" s="220"/>
      <c r="J192" s="216"/>
      <c r="K192" s="216"/>
      <c r="L192" s="221"/>
      <c r="M192" s="222"/>
      <c r="N192" s="223"/>
      <c r="O192" s="223"/>
      <c r="P192" s="223"/>
      <c r="Q192" s="223"/>
      <c r="R192" s="223"/>
      <c r="S192" s="223"/>
      <c r="T192" s="224"/>
      <c r="AT192" s="225" t="s">
        <v>142</v>
      </c>
      <c r="AU192" s="225" t="s">
        <v>84</v>
      </c>
      <c r="AV192" s="15" t="s">
        <v>137</v>
      </c>
      <c r="AW192" s="15" t="s">
        <v>35</v>
      </c>
      <c r="AX192" s="15" t="s">
        <v>82</v>
      </c>
      <c r="AY192" s="225" t="s">
        <v>130</v>
      </c>
    </row>
    <row r="193" spans="1:65" s="2" customFormat="1" ht="16.5" customHeight="1">
      <c r="A193" s="35"/>
      <c r="B193" s="36"/>
      <c r="C193" s="174" t="s">
        <v>7</v>
      </c>
      <c r="D193" s="174" t="s">
        <v>132</v>
      </c>
      <c r="E193" s="175" t="s">
        <v>1327</v>
      </c>
      <c r="F193" s="176" t="s">
        <v>1328</v>
      </c>
      <c r="G193" s="177" t="s">
        <v>1312</v>
      </c>
      <c r="H193" s="178">
        <v>96</v>
      </c>
      <c r="I193" s="179"/>
      <c r="J193" s="180">
        <f>ROUND(I193*H193,2)</f>
        <v>0</v>
      </c>
      <c r="K193" s="176" t="s">
        <v>19</v>
      </c>
      <c r="L193" s="40"/>
      <c r="M193" s="181" t="s">
        <v>19</v>
      </c>
      <c r="N193" s="182" t="s">
        <v>45</v>
      </c>
      <c r="O193" s="65"/>
      <c r="P193" s="183">
        <f>O193*H193</f>
        <v>0</v>
      </c>
      <c r="Q193" s="183">
        <v>0</v>
      </c>
      <c r="R193" s="183">
        <f>Q193*H193</f>
        <v>0</v>
      </c>
      <c r="S193" s="183">
        <v>0</v>
      </c>
      <c r="T193" s="184">
        <f>S193*H193</f>
        <v>0</v>
      </c>
      <c r="U193" s="35"/>
      <c r="V193" s="35"/>
      <c r="W193" s="35"/>
      <c r="X193" s="35"/>
      <c r="Y193" s="35"/>
      <c r="Z193" s="35"/>
      <c r="AA193" s="35"/>
      <c r="AB193" s="35"/>
      <c r="AC193" s="35"/>
      <c r="AD193" s="35"/>
      <c r="AE193" s="35"/>
      <c r="AR193" s="185" t="s">
        <v>1218</v>
      </c>
      <c r="AT193" s="185" t="s">
        <v>132</v>
      </c>
      <c r="AU193" s="185" t="s">
        <v>84</v>
      </c>
      <c r="AY193" s="18" t="s">
        <v>130</v>
      </c>
      <c r="BE193" s="186">
        <f>IF(N193="základní",J193,0)</f>
        <v>0</v>
      </c>
      <c r="BF193" s="186">
        <f>IF(N193="snížená",J193,0)</f>
        <v>0</v>
      </c>
      <c r="BG193" s="186">
        <f>IF(N193="zákl. přenesená",J193,0)</f>
        <v>0</v>
      </c>
      <c r="BH193" s="186">
        <f>IF(N193="sníž. přenesená",J193,0)</f>
        <v>0</v>
      </c>
      <c r="BI193" s="186">
        <f>IF(N193="nulová",J193,0)</f>
        <v>0</v>
      </c>
      <c r="BJ193" s="18" t="s">
        <v>82</v>
      </c>
      <c r="BK193" s="186">
        <f>ROUND(I193*H193,2)</f>
        <v>0</v>
      </c>
      <c r="BL193" s="18" t="s">
        <v>1218</v>
      </c>
      <c r="BM193" s="185" t="s">
        <v>1329</v>
      </c>
    </row>
    <row r="194" spans="1:65" s="2" customFormat="1" ht="10">
      <c r="A194" s="35"/>
      <c r="B194" s="36"/>
      <c r="C194" s="37"/>
      <c r="D194" s="187" t="s">
        <v>138</v>
      </c>
      <c r="E194" s="37"/>
      <c r="F194" s="188" t="s">
        <v>1328</v>
      </c>
      <c r="G194" s="37"/>
      <c r="H194" s="37"/>
      <c r="I194" s="189"/>
      <c r="J194" s="37"/>
      <c r="K194" s="37"/>
      <c r="L194" s="40"/>
      <c r="M194" s="190"/>
      <c r="N194" s="191"/>
      <c r="O194" s="65"/>
      <c r="P194" s="65"/>
      <c r="Q194" s="65"/>
      <c r="R194" s="65"/>
      <c r="S194" s="65"/>
      <c r="T194" s="66"/>
      <c r="U194" s="35"/>
      <c r="V194" s="35"/>
      <c r="W194" s="35"/>
      <c r="X194" s="35"/>
      <c r="Y194" s="35"/>
      <c r="Z194" s="35"/>
      <c r="AA194" s="35"/>
      <c r="AB194" s="35"/>
      <c r="AC194" s="35"/>
      <c r="AD194" s="35"/>
      <c r="AE194" s="35"/>
      <c r="AT194" s="18" t="s">
        <v>138</v>
      </c>
      <c r="AU194" s="18" t="s">
        <v>84</v>
      </c>
    </row>
    <row r="195" spans="1:65" s="14" customFormat="1" ht="10">
      <c r="B195" s="204"/>
      <c r="C195" s="205"/>
      <c r="D195" s="187" t="s">
        <v>142</v>
      </c>
      <c r="E195" s="206" t="s">
        <v>19</v>
      </c>
      <c r="F195" s="207" t="s">
        <v>1314</v>
      </c>
      <c r="G195" s="205"/>
      <c r="H195" s="208">
        <v>80</v>
      </c>
      <c r="I195" s="209"/>
      <c r="J195" s="205"/>
      <c r="K195" s="205"/>
      <c r="L195" s="210"/>
      <c r="M195" s="211"/>
      <c r="N195" s="212"/>
      <c r="O195" s="212"/>
      <c r="P195" s="212"/>
      <c r="Q195" s="212"/>
      <c r="R195" s="212"/>
      <c r="S195" s="212"/>
      <c r="T195" s="213"/>
      <c r="AT195" s="214" t="s">
        <v>142</v>
      </c>
      <c r="AU195" s="214" t="s">
        <v>84</v>
      </c>
      <c r="AV195" s="14" t="s">
        <v>84</v>
      </c>
      <c r="AW195" s="14" t="s">
        <v>35</v>
      </c>
      <c r="AX195" s="14" t="s">
        <v>74</v>
      </c>
      <c r="AY195" s="214" t="s">
        <v>130</v>
      </c>
    </row>
    <row r="196" spans="1:65" s="14" customFormat="1" ht="10">
      <c r="B196" s="204"/>
      <c r="C196" s="205"/>
      <c r="D196" s="187" t="s">
        <v>142</v>
      </c>
      <c r="E196" s="206" t="s">
        <v>19</v>
      </c>
      <c r="F196" s="207" t="s">
        <v>1330</v>
      </c>
      <c r="G196" s="205"/>
      <c r="H196" s="208">
        <v>16</v>
      </c>
      <c r="I196" s="209"/>
      <c r="J196" s="205"/>
      <c r="K196" s="205"/>
      <c r="L196" s="210"/>
      <c r="M196" s="211"/>
      <c r="N196" s="212"/>
      <c r="O196" s="212"/>
      <c r="P196" s="212"/>
      <c r="Q196" s="212"/>
      <c r="R196" s="212"/>
      <c r="S196" s="212"/>
      <c r="T196" s="213"/>
      <c r="AT196" s="214" t="s">
        <v>142</v>
      </c>
      <c r="AU196" s="214" t="s">
        <v>84</v>
      </c>
      <c r="AV196" s="14" t="s">
        <v>84</v>
      </c>
      <c r="AW196" s="14" t="s">
        <v>35</v>
      </c>
      <c r="AX196" s="14" t="s">
        <v>74</v>
      </c>
      <c r="AY196" s="214" t="s">
        <v>130</v>
      </c>
    </row>
    <row r="197" spans="1:65" s="15" customFormat="1" ht="10">
      <c r="B197" s="215"/>
      <c r="C197" s="216"/>
      <c r="D197" s="187" t="s">
        <v>142</v>
      </c>
      <c r="E197" s="217" t="s">
        <v>19</v>
      </c>
      <c r="F197" s="218" t="s">
        <v>145</v>
      </c>
      <c r="G197" s="216"/>
      <c r="H197" s="219">
        <v>96</v>
      </c>
      <c r="I197" s="220"/>
      <c r="J197" s="216"/>
      <c r="K197" s="216"/>
      <c r="L197" s="221"/>
      <c r="M197" s="222"/>
      <c r="N197" s="223"/>
      <c r="O197" s="223"/>
      <c r="P197" s="223"/>
      <c r="Q197" s="223"/>
      <c r="R197" s="223"/>
      <c r="S197" s="223"/>
      <c r="T197" s="224"/>
      <c r="AT197" s="225" t="s">
        <v>142</v>
      </c>
      <c r="AU197" s="225" t="s">
        <v>84</v>
      </c>
      <c r="AV197" s="15" t="s">
        <v>137</v>
      </c>
      <c r="AW197" s="15" t="s">
        <v>35</v>
      </c>
      <c r="AX197" s="15" t="s">
        <v>82</v>
      </c>
      <c r="AY197" s="225" t="s">
        <v>130</v>
      </c>
    </row>
    <row r="198" spans="1:65" s="2" customFormat="1" ht="16.5" customHeight="1">
      <c r="A198" s="35"/>
      <c r="B198" s="36"/>
      <c r="C198" s="174" t="s">
        <v>264</v>
      </c>
      <c r="D198" s="174" t="s">
        <v>132</v>
      </c>
      <c r="E198" s="175" t="s">
        <v>1331</v>
      </c>
      <c r="F198" s="176" t="s">
        <v>1332</v>
      </c>
      <c r="G198" s="177" t="s">
        <v>1114</v>
      </c>
      <c r="H198" s="178">
        <v>100</v>
      </c>
      <c r="I198" s="179"/>
      <c r="J198" s="180">
        <f>ROUND(I198*H198,2)</f>
        <v>0</v>
      </c>
      <c r="K198" s="176" t="s">
        <v>19</v>
      </c>
      <c r="L198" s="40"/>
      <c r="M198" s="181" t="s">
        <v>19</v>
      </c>
      <c r="N198" s="182" t="s">
        <v>45</v>
      </c>
      <c r="O198" s="65"/>
      <c r="P198" s="183">
        <f>O198*H198</f>
        <v>0</v>
      </c>
      <c r="Q198" s="183">
        <v>0</v>
      </c>
      <c r="R198" s="183">
        <f>Q198*H198</f>
        <v>0</v>
      </c>
      <c r="S198" s="183">
        <v>0</v>
      </c>
      <c r="T198" s="184">
        <f>S198*H198</f>
        <v>0</v>
      </c>
      <c r="U198" s="35"/>
      <c r="V198" s="35"/>
      <c r="W198" s="35"/>
      <c r="X198" s="35"/>
      <c r="Y198" s="35"/>
      <c r="Z198" s="35"/>
      <c r="AA198" s="35"/>
      <c r="AB198" s="35"/>
      <c r="AC198" s="35"/>
      <c r="AD198" s="35"/>
      <c r="AE198" s="35"/>
      <c r="AR198" s="185" t="s">
        <v>1218</v>
      </c>
      <c r="AT198" s="185" t="s">
        <v>132</v>
      </c>
      <c r="AU198" s="185" t="s">
        <v>84</v>
      </c>
      <c r="AY198" s="18" t="s">
        <v>130</v>
      </c>
      <c r="BE198" s="186">
        <f>IF(N198="základní",J198,0)</f>
        <v>0</v>
      </c>
      <c r="BF198" s="186">
        <f>IF(N198="snížená",J198,0)</f>
        <v>0</v>
      </c>
      <c r="BG198" s="186">
        <f>IF(N198="zákl. přenesená",J198,0)</f>
        <v>0</v>
      </c>
      <c r="BH198" s="186">
        <f>IF(N198="sníž. přenesená",J198,0)</f>
        <v>0</v>
      </c>
      <c r="BI198" s="186">
        <f>IF(N198="nulová",J198,0)</f>
        <v>0</v>
      </c>
      <c r="BJ198" s="18" t="s">
        <v>82</v>
      </c>
      <c r="BK198" s="186">
        <f>ROUND(I198*H198,2)</f>
        <v>0</v>
      </c>
      <c r="BL198" s="18" t="s">
        <v>1218</v>
      </c>
      <c r="BM198" s="185" t="s">
        <v>1333</v>
      </c>
    </row>
    <row r="199" spans="1:65" s="2" customFormat="1" ht="10">
      <c r="A199" s="35"/>
      <c r="B199" s="36"/>
      <c r="C199" s="37"/>
      <c r="D199" s="187" t="s">
        <v>138</v>
      </c>
      <c r="E199" s="37"/>
      <c r="F199" s="188" t="s">
        <v>1332</v>
      </c>
      <c r="G199" s="37"/>
      <c r="H199" s="37"/>
      <c r="I199" s="189"/>
      <c r="J199" s="37"/>
      <c r="K199" s="37"/>
      <c r="L199" s="40"/>
      <c r="M199" s="190"/>
      <c r="N199" s="191"/>
      <c r="O199" s="65"/>
      <c r="P199" s="65"/>
      <c r="Q199" s="65"/>
      <c r="R199" s="65"/>
      <c r="S199" s="65"/>
      <c r="T199" s="66"/>
      <c r="U199" s="35"/>
      <c r="V199" s="35"/>
      <c r="W199" s="35"/>
      <c r="X199" s="35"/>
      <c r="Y199" s="35"/>
      <c r="Z199" s="35"/>
      <c r="AA199" s="35"/>
      <c r="AB199" s="35"/>
      <c r="AC199" s="35"/>
      <c r="AD199" s="35"/>
      <c r="AE199" s="35"/>
      <c r="AT199" s="18" t="s">
        <v>138</v>
      </c>
      <c r="AU199" s="18" t="s">
        <v>84</v>
      </c>
    </row>
    <row r="200" spans="1:65" s="14" customFormat="1" ht="10">
      <c r="B200" s="204"/>
      <c r="C200" s="205"/>
      <c r="D200" s="187" t="s">
        <v>142</v>
      </c>
      <c r="E200" s="206" t="s">
        <v>19</v>
      </c>
      <c r="F200" s="207" t="s">
        <v>1334</v>
      </c>
      <c r="G200" s="205"/>
      <c r="H200" s="208">
        <v>100</v>
      </c>
      <c r="I200" s="209"/>
      <c r="J200" s="205"/>
      <c r="K200" s="205"/>
      <c r="L200" s="210"/>
      <c r="M200" s="211"/>
      <c r="N200" s="212"/>
      <c r="O200" s="212"/>
      <c r="P200" s="212"/>
      <c r="Q200" s="212"/>
      <c r="R200" s="212"/>
      <c r="S200" s="212"/>
      <c r="T200" s="213"/>
      <c r="AT200" s="214" t="s">
        <v>142</v>
      </c>
      <c r="AU200" s="214" t="s">
        <v>84</v>
      </c>
      <c r="AV200" s="14" t="s">
        <v>84</v>
      </c>
      <c r="AW200" s="14" t="s">
        <v>35</v>
      </c>
      <c r="AX200" s="14" t="s">
        <v>74</v>
      </c>
      <c r="AY200" s="214" t="s">
        <v>130</v>
      </c>
    </row>
    <row r="201" spans="1:65" s="15" customFormat="1" ht="10">
      <c r="B201" s="215"/>
      <c r="C201" s="216"/>
      <c r="D201" s="187" t="s">
        <v>142</v>
      </c>
      <c r="E201" s="217" t="s">
        <v>19</v>
      </c>
      <c r="F201" s="218" t="s">
        <v>145</v>
      </c>
      <c r="G201" s="216"/>
      <c r="H201" s="219">
        <v>100</v>
      </c>
      <c r="I201" s="220"/>
      <c r="J201" s="216"/>
      <c r="K201" s="216"/>
      <c r="L201" s="221"/>
      <c r="M201" s="222"/>
      <c r="N201" s="223"/>
      <c r="O201" s="223"/>
      <c r="P201" s="223"/>
      <c r="Q201" s="223"/>
      <c r="R201" s="223"/>
      <c r="S201" s="223"/>
      <c r="T201" s="224"/>
      <c r="AT201" s="225" t="s">
        <v>142</v>
      </c>
      <c r="AU201" s="225" t="s">
        <v>84</v>
      </c>
      <c r="AV201" s="15" t="s">
        <v>137</v>
      </c>
      <c r="AW201" s="15" t="s">
        <v>35</v>
      </c>
      <c r="AX201" s="15" t="s">
        <v>82</v>
      </c>
      <c r="AY201" s="225" t="s">
        <v>130</v>
      </c>
    </row>
    <row r="202" spans="1:65" s="2" customFormat="1" ht="16.5" customHeight="1">
      <c r="A202" s="35"/>
      <c r="B202" s="36"/>
      <c r="C202" s="174" t="s">
        <v>300</v>
      </c>
      <c r="D202" s="174" t="s">
        <v>132</v>
      </c>
      <c r="E202" s="175" t="s">
        <v>1335</v>
      </c>
      <c r="F202" s="176" t="s">
        <v>1336</v>
      </c>
      <c r="G202" s="177" t="s">
        <v>1114</v>
      </c>
      <c r="H202" s="178">
        <v>100</v>
      </c>
      <c r="I202" s="179"/>
      <c r="J202" s="180">
        <f>ROUND(I202*H202,2)</f>
        <v>0</v>
      </c>
      <c r="K202" s="176" t="s">
        <v>19</v>
      </c>
      <c r="L202" s="40"/>
      <c r="M202" s="181" t="s">
        <v>19</v>
      </c>
      <c r="N202" s="182" t="s">
        <v>45</v>
      </c>
      <c r="O202" s="65"/>
      <c r="P202" s="183">
        <f>O202*H202</f>
        <v>0</v>
      </c>
      <c r="Q202" s="183">
        <v>0</v>
      </c>
      <c r="R202" s="183">
        <f>Q202*H202</f>
        <v>0</v>
      </c>
      <c r="S202" s="183">
        <v>0</v>
      </c>
      <c r="T202" s="184">
        <f>S202*H202</f>
        <v>0</v>
      </c>
      <c r="U202" s="35"/>
      <c r="V202" s="35"/>
      <c r="W202" s="35"/>
      <c r="X202" s="35"/>
      <c r="Y202" s="35"/>
      <c r="Z202" s="35"/>
      <c r="AA202" s="35"/>
      <c r="AB202" s="35"/>
      <c r="AC202" s="35"/>
      <c r="AD202" s="35"/>
      <c r="AE202" s="35"/>
      <c r="AR202" s="185" t="s">
        <v>1218</v>
      </c>
      <c r="AT202" s="185" t="s">
        <v>132</v>
      </c>
      <c r="AU202" s="185" t="s">
        <v>84</v>
      </c>
      <c r="AY202" s="18" t="s">
        <v>130</v>
      </c>
      <c r="BE202" s="186">
        <f>IF(N202="základní",J202,0)</f>
        <v>0</v>
      </c>
      <c r="BF202" s="186">
        <f>IF(N202="snížená",J202,0)</f>
        <v>0</v>
      </c>
      <c r="BG202" s="186">
        <f>IF(N202="zákl. přenesená",J202,0)</f>
        <v>0</v>
      </c>
      <c r="BH202" s="186">
        <f>IF(N202="sníž. přenesená",J202,0)</f>
        <v>0</v>
      </c>
      <c r="BI202" s="186">
        <f>IF(N202="nulová",J202,0)</f>
        <v>0</v>
      </c>
      <c r="BJ202" s="18" t="s">
        <v>82</v>
      </c>
      <c r="BK202" s="186">
        <f>ROUND(I202*H202,2)</f>
        <v>0</v>
      </c>
      <c r="BL202" s="18" t="s">
        <v>1218</v>
      </c>
      <c r="BM202" s="185" t="s">
        <v>1337</v>
      </c>
    </row>
    <row r="203" spans="1:65" s="2" customFormat="1" ht="10">
      <c r="A203" s="35"/>
      <c r="B203" s="36"/>
      <c r="C203" s="37"/>
      <c r="D203" s="187" t="s">
        <v>138</v>
      </c>
      <c r="E203" s="37"/>
      <c r="F203" s="188" t="s">
        <v>1336</v>
      </c>
      <c r="G203" s="37"/>
      <c r="H203" s="37"/>
      <c r="I203" s="189"/>
      <c r="J203" s="37"/>
      <c r="K203" s="37"/>
      <c r="L203" s="40"/>
      <c r="M203" s="190"/>
      <c r="N203" s="191"/>
      <c r="O203" s="65"/>
      <c r="P203" s="65"/>
      <c r="Q203" s="65"/>
      <c r="R203" s="65"/>
      <c r="S203" s="65"/>
      <c r="T203" s="66"/>
      <c r="U203" s="35"/>
      <c r="V203" s="35"/>
      <c r="W203" s="35"/>
      <c r="X203" s="35"/>
      <c r="Y203" s="35"/>
      <c r="Z203" s="35"/>
      <c r="AA203" s="35"/>
      <c r="AB203" s="35"/>
      <c r="AC203" s="35"/>
      <c r="AD203" s="35"/>
      <c r="AE203" s="35"/>
      <c r="AT203" s="18" t="s">
        <v>138</v>
      </c>
      <c r="AU203" s="18" t="s">
        <v>84</v>
      </c>
    </row>
    <row r="204" spans="1:65" s="14" customFormat="1" ht="10">
      <c r="B204" s="204"/>
      <c r="C204" s="205"/>
      <c r="D204" s="187" t="s">
        <v>142</v>
      </c>
      <c r="E204" s="206" t="s">
        <v>19</v>
      </c>
      <c r="F204" s="207" t="s">
        <v>1338</v>
      </c>
      <c r="G204" s="205"/>
      <c r="H204" s="208">
        <v>100</v>
      </c>
      <c r="I204" s="209"/>
      <c r="J204" s="205"/>
      <c r="K204" s="205"/>
      <c r="L204" s="210"/>
      <c r="M204" s="211"/>
      <c r="N204" s="212"/>
      <c r="O204" s="212"/>
      <c r="P204" s="212"/>
      <c r="Q204" s="212"/>
      <c r="R204" s="212"/>
      <c r="S204" s="212"/>
      <c r="T204" s="213"/>
      <c r="AT204" s="214" t="s">
        <v>142</v>
      </c>
      <c r="AU204" s="214" t="s">
        <v>84</v>
      </c>
      <c r="AV204" s="14" t="s">
        <v>84</v>
      </c>
      <c r="AW204" s="14" t="s">
        <v>35</v>
      </c>
      <c r="AX204" s="14" t="s">
        <v>74</v>
      </c>
      <c r="AY204" s="214" t="s">
        <v>130</v>
      </c>
    </row>
    <row r="205" spans="1:65" s="15" customFormat="1" ht="10">
      <c r="B205" s="215"/>
      <c r="C205" s="216"/>
      <c r="D205" s="187" t="s">
        <v>142</v>
      </c>
      <c r="E205" s="217" t="s">
        <v>19</v>
      </c>
      <c r="F205" s="218" t="s">
        <v>145</v>
      </c>
      <c r="G205" s="216"/>
      <c r="H205" s="219">
        <v>100</v>
      </c>
      <c r="I205" s="220"/>
      <c r="J205" s="216"/>
      <c r="K205" s="216"/>
      <c r="L205" s="221"/>
      <c r="M205" s="222"/>
      <c r="N205" s="223"/>
      <c r="O205" s="223"/>
      <c r="P205" s="223"/>
      <c r="Q205" s="223"/>
      <c r="R205" s="223"/>
      <c r="S205" s="223"/>
      <c r="T205" s="224"/>
      <c r="AT205" s="225" t="s">
        <v>142</v>
      </c>
      <c r="AU205" s="225" t="s">
        <v>84</v>
      </c>
      <c r="AV205" s="15" t="s">
        <v>137</v>
      </c>
      <c r="AW205" s="15" t="s">
        <v>35</v>
      </c>
      <c r="AX205" s="15" t="s">
        <v>82</v>
      </c>
      <c r="AY205" s="225" t="s">
        <v>130</v>
      </c>
    </row>
    <row r="206" spans="1:65" s="2" customFormat="1" ht="37.75" customHeight="1">
      <c r="A206" s="35"/>
      <c r="B206" s="36"/>
      <c r="C206" s="174" t="s">
        <v>272</v>
      </c>
      <c r="D206" s="174" t="s">
        <v>132</v>
      </c>
      <c r="E206" s="175" t="s">
        <v>1339</v>
      </c>
      <c r="F206" s="176" t="s">
        <v>1340</v>
      </c>
      <c r="G206" s="177" t="s">
        <v>1307</v>
      </c>
      <c r="H206" s="178">
        <v>2</v>
      </c>
      <c r="I206" s="179"/>
      <c r="J206" s="180">
        <f>ROUND(I206*H206,2)</f>
        <v>0</v>
      </c>
      <c r="K206" s="176" t="s">
        <v>19</v>
      </c>
      <c r="L206" s="40"/>
      <c r="M206" s="181" t="s">
        <v>19</v>
      </c>
      <c r="N206" s="182" t="s">
        <v>45</v>
      </c>
      <c r="O206" s="65"/>
      <c r="P206" s="183">
        <f>O206*H206</f>
        <v>0</v>
      </c>
      <c r="Q206" s="183">
        <v>0</v>
      </c>
      <c r="R206" s="183">
        <f>Q206*H206</f>
        <v>0</v>
      </c>
      <c r="S206" s="183">
        <v>0</v>
      </c>
      <c r="T206" s="184">
        <f>S206*H206</f>
        <v>0</v>
      </c>
      <c r="U206" s="35"/>
      <c r="V206" s="35"/>
      <c r="W206" s="35"/>
      <c r="X206" s="35"/>
      <c r="Y206" s="35"/>
      <c r="Z206" s="35"/>
      <c r="AA206" s="35"/>
      <c r="AB206" s="35"/>
      <c r="AC206" s="35"/>
      <c r="AD206" s="35"/>
      <c r="AE206" s="35"/>
      <c r="AR206" s="185" t="s">
        <v>1218</v>
      </c>
      <c r="AT206" s="185" t="s">
        <v>132</v>
      </c>
      <c r="AU206" s="185" t="s">
        <v>84</v>
      </c>
      <c r="AY206" s="18" t="s">
        <v>130</v>
      </c>
      <c r="BE206" s="186">
        <f>IF(N206="základní",J206,0)</f>
        <v>0</v>
      </c>
      <c r="BF206" s="186">
        <f>IF(N206="snížená",J206,0)</f>
        <v>0</v>
      </c>
      <c r="BG206" s="186">
        <f>IF(N206="zákl. přenesená",J206,0)</f>
        <v>0</v>
      </c>
      <c r="BH206" s="186">
        <f>IF(N206="sníž. přenesená",J206,0)</f>
        <v>0</v>
      </c>
      <c r="BI206" s="186">
        <f>IF(N206="nulová",J206,0)</f>
        <v>0</v>
      </c>
      <c r="BJ206" s="18" t="s">
        <v>82</v>
      </c>
      <c r="BK206" s="186">
        <f>ROUND(I206*H206,2)</f>
        <v>0</v>
      </c>
      <c r="BL206" s="18" t="s">
        <v>1218</v>
      </c>
      <c r="BM206" s="185" t="s">
        <v>1341</v>
      </c>
    </row>
    <row r="207" spans="1:65" s="2" customFormat="1" ht="18">
      <c r="A207" s="35"/>
      <c r="B207" s="36"/>
      <c r="C207" s="37"/>
      <c r="D207" s="187" t="s">
        <v>138</v>
      </c>
      <c r="E207" s="37"/>
      <c r="F207" s="188" t="s">
        <v>1342</v>
      </c>
      <c r="G207" s="37"/>
      <c r="H207" s="37"/>
      <c r="I207" s="189"/>
      <c r="J207" s="37"/>
      <c r="K207" s="37"/>
      <c r="L207" s="40"/>
      <c r="M207" s="190"/>
      <c r="N207" s="191"/>
      <c r="O207" s="65"/>
      <c r="P207" s="65"/>
      <c r="Q207" s="65"/>
      <c r="R207" s="65"/>
      <c r="S207" s="65"/>
      <c r="T207" s="66"/>
      <c r="U207" s="35"/>
      <c r="V207" s="35"/>
      <c r="W207" s="35"/>
      <c r="X207" s="35"/>
      <c r="Y207" s="35"/>
      <c r="Z207" s="35"/>
      <c r="AA207" s="35"/>
      <c r="AB207" s="35"/>
      <c r="AC207" s="35"/>
      <c r="AD207" s="35"/>
      <c r="AE207" s="35"/>
      <c r="AT207" s="18" t="s">
        <v>138</v>
      </c>
      <c r="AU207" s="18" t="s">
        <v>84</v>
      </c>
    </row>
    <row r="208" spans="1:65" s="14" customFormat="1" ht="10">
      <c r="B208" s="204"/>
      <c r="C208" s="205"/>
      <c r="D208" s="187" t="s">
        <v>142</v>
      </c>
      <c r="E208" s="206" t="s">
        <v>19</v>
      </c>
      <c r="F208" s="207" t="s">
        <v>1343</v>
      </c>
      <c r="G208" s="205"/>
      <c r="H208" s="208">
        <v>2</v>
      </c>
      <c r="I208" s="209"/>
      <c r="J208" s="205"/>
      <c r="K208" s="205"/>
      <c r="L208" s="210"/>
      <c r="M208" s="211"/>
      <c r="N208" s="212"/>
      <c r="O208" s="212"/>
      <c r="P208" s="212"/>
      <c r="Q208" s="212"/>
      <c r="R208" s="212"/>
      <c r="S208" s="212"/>
      <c r="T208" s="213"/>
      <c r="AT208" s="214" t="s">
        <v>142</v>
      </c>
      <c r="AU208" s="214" t="s">
        <v>84</v>
      </c>
      <c r="AV208" s="14" t="s">
        <v>84</v>
      </c>
      <c r="AW208" s="14" t="s">
        <v>35</v>
      </c>
      <c r="AX208" s="14" t="s">
        <v>74</v>
      </c>
      <c r="AY208" s="214" t="s">
        <v>130</v>
      </c>
    </row>
    <row r="209" spans="1:65" s="15" customFormat="1" ht="10">
      <c r="B209" s="215"/>
      <c r="C209" s="216"/>
      <c r="D209" s="187" t="s">
        <v>142</v>
      </c>
      <c r="E209" s="217" t="s">
        <v>19</v>
      </c>
      <c r="F209" s="218" t="s">
        <v>145</v>
      </c>
      <c r="G209" s="216"/>
      <c r="H209" s="219">
        <v>2</v>
      </c>
      <c r="I209" s="220"/>
      <c r="J209" s="216"/>
      <c r="K209" s="216"/>
      <c r="L209" s="221"/>
      <c r="M209" s="222"/>
      <c r="N209" s="223"/>
      <c r="O209" s="223"/>
      <c r="P209" s="223"/>
      <c r="Q209" s="223"/>
      <c r="R209" s="223"/>
      <c r="S209" s="223"/>
      <c r="T209" s="224"/>
      <c r="AT209" s="225" t="s">
        <v>142</v>
      </c>
      <c r="AU209" s="225" t="s">
        <v>84</v>
      </c>
      <c r="AV209" s="15" t="s">
        <v>137</v>
      </c>
      <c r="AW209" s="15" t="s">
        <v>35</v>
      </c>
      <c r="AX209" s="15" t="s">
        <v>82</v>
      </c>
      <c r="AY209" s="225" t="s">
        <v>130</v>
      </c>
    </row>
    <row r="210" spans="1:65" s="2" customFormat="1" ht="24.15" customHeight="1">
      <c r="A210" s="35"/>
      <c r="B210" s="36"/>
      <c r="C210" s="174" t="s">
        <v>311</v>
      </c>
      <c r="D210" s="174" t="s">
        <v>132</v>
      </c>
      <c r="E210" s="175" t="s">
        <v>1344</v>
      </c>
      <c r="F210" s="176" t="s">
        <v>1345</v>
      </c>
      <c r="G210" s="177" t="s">
        <v>1307</v>
      </c>
      <c r="H210" s="178">
        <v>1</v>
      </c>
      <c r="I210" s="179"/>
      <c r="J210" s="180">
        <f>ROUND(I210*H210,2)</f>
        <v>0</v>
      </c>
      <c r="K210" s="176" t="s">
        <v>19</v>
      </c>
      <c r="L210" s="40"/>
      <c r="M210" s="181" t="s">
        <v>19</v>
      </c>
      <c r="N210" s="182" t="s">
        <v>45</v>
      </c>
      <c r="O210" s="65"/>
      <c r="P210" s="183">
        <f>O210*H210</f>
        <v>0</v>
      </c>
      <c r="Q210" s="183">
        <v>0</v>
      </c>
      <c r="R210" s="183">
        <f>Q210*H210</f>
        <v>0</v>
      </c>
      <c r="S210" s="183">
        <v>0</v>
      </c>
      <c r="T210" s="184">
        <f>S210*H210</f>
        <v>0</v>
      </c>
      <c r="U210" s="35"/>
      <c r="V210" s="35"/>
      <c r="W210" s="35"/>
      <c r="X210" s="35"/>
      <c r="Y210" s="35"/>
      <c r="Z210" s="35"/>
      <c r="AA210" s="35"/>
      <c r="AB210" s="35"/>
      <c r="AC210" s="35"/>
      <c r="AD210" s="35"/>
      <c r="AE210" s="35"/>
      <c r="AR210" s="185" t="s">
        <v>137</v>
      </c>
      <c r="AT210" s="185" t="s">
        <v>132</v>
      </c>
      <c r="AU210" s="185" t="s">
        <v>84</v>
      </c>
      <c r="AY210" s="18" t="s">
        <v>130</v>
      </c>
      <c r="BE210" s="186">
        <f>IF(N210="základní",J210,0)</f>
        <v>0</v>
      </c>
      <c r="BF210" s="186">
        <f>IF(N210="snížená",J210,0)</f>
        <v>0</v>
      </c>
      <c r="BG210" s="186">
        <f>IF(N210="zákl. přenesená",J210,0)</f>
        <v>0</v>
      </c>
      <c r="BH210" s="186">
        <f>IF(N210="sníž. přenesená",J210,0)</f>
        <v>0</v>
      </c>
      <c r="BI210" s="186">
        <f>IF(N210="nulová",J210,0)</f>
        <v>0</v>
      </c>
      <c r="BJ210" s="18" t="s">
        <v>82</v>
      </c>
      <c r="BK210" s="186">
        <f>ROUND(I210*H210,2)</f>
        <v>0</v>
      </c>
      <c r="BL210" s="18" t="s">
        <v>137</v>
      </c>
      <c r="BM210" s="185" t="s">
        <v>1346</v>
      </c>
    </row>
    <row r="211" spans="1:65" s="2" customFormat="1" ht="18">
      <c r="A211" s="35"/>
      <c r="B211" s="36"/>
      <c r="C211" s="37"/>
      <c r="D211" s="187" t="s">
        <v>138</v>
      </c>
      <c r="E211" s="37"/>
      <c r="F211" s="188" t="s">
        <v>1345</v>
      </c>
      <c r="G211" s="37"/>
      <c r="H211" s="37"/>
      <c r="I211" s="189"/>
      <c r="J211" s="37"/>
      <c r="K211" s="37"/>
      <c r="L211" s="40"/>
      <c r="M211" s="190"/>
      <c r="N211" s="191"/>
      <c r="O211" s="65"/>
      <c r="P211" s="65"/>
      <c r="Q211" s="65"/>
      <c r="R211" s="65"/>
      <c r="S211" s="65"/>
      <c r="T211" s="66"/>
      <c r="U211" s="35"/>
      <c r="V211" s="35"/>
      <c r="W211" s="35"/>
      <c r="X211" s="35"/>
      <c r="Y211" s="35"/>
      <c r="Z211" s="35"/>
      <c r="AA211" s="35"/>
      <c r="AB211" s="35"/>
      <c r="AC211" s="35"/>
      <c r="AD211" s="35"/>
      <c r="AE211" s="35"/>
      <c r="AT211" s="18" t="s">
        <v>138</v>
      </c>
      <c r="AU211" s="18" t="s">
        <v>84</v>
      </c>
    </row>
    <row r="212" spans="1:65" s="14" customFormat="1" ht="10">
      <c r="B212" s="204"/>
      <c r="C212" s="205"/>
      <c r="D212" s="187" t="s">
        <v>142</v>
      </c>
      <c r="E212" s="206" t="s">
        <v>19</v>
      </c>
      <c r="F212" s="207" t="s">
        <v>1347</v>
      </c>
      <c r="G212" s="205"/>
      <c r="H212" s="208">
        <v>1</v>
      </c>
      <c r="I212" s="209"/>
      <c r="J212" s="205"/>
      <c r="K212" s="205"/>
      <c r="L212" s="210"/>
      <c r="M212" s="211"/>
      <c r="N212" s="212"/>
      <c r="O212" s="212"/>
      <c r="P212" s="212"/>
      <c r="Q212" s="212"/>
      <c r="R212" s="212"/>
      <c r="S212" s="212"/>
      <c r="T212" s="213"/>
      <c r="AT212" s="214" t="s">
        <v>142</v>
      </c>
      <c r="AU212" s="214" t="s">
        <v>84</v>
      </c>
      <c r="AV212" s="14" t="s">
        <v>84</v>
      </c>
      <c r="AW212" s="14" t="s">
        <v>35</v>
      </c>
      <c r="AX212" s="14" t="s">
        <v>74</v>
      </c>
      <c r="AY212" s="214" t="s">
        <v>130</v>
      </c>
    </row>
    <row r="213" spans="1:65" s="15" customFormat="1" ht="10">
      <c r="B213" s="215"/>
      <c r="C213" s="216"/>
      <c r="D213" s="187" t="s">
        <v>142</v>
      </c>
      <c r="E213" s="217" t="s">
        <v>19</v>
      </c>
      <c r="F213" s="218" t="s">
        <v>145</v>
      </c>
      <c r="G213" s="216"/>
      <c r="H213" s="219">
        <v>1</v>
      </c>
      <c r="I213" s="220"/>
      <c r="J213" s="216"/>
      <c r="K213" s="216"/>
      <c r="L213" s="221"/>
      <c r="M213" s="245"/>
      <c r="N213" s="246"/>
      <c r="O213" s="246"/>
      <c r="P213" s="246"/>
      <c r="Q213" s="246"/>
      <c r="R213" s="246"/>
      <c r="S213" s="246"/>
      <c r="T213" s="247"/>
      <c r="AT213" s="225" t="s">
        <v>142</v>
      </c>
      <c r="AU213" s="225" t="s">
        <v>84</v>
      </c>
      <c r="AV213" s="15" t="s">
        <v>137</v>
      </c>
      <c r="AW213" s="15" t="s">
        <v>35</v>
      </c>
      <c r="AX213" s="15" t="s">
        <v>82</v>
      </c>
      <c r="AY213" s="225" t="s">
        <v>130</v>
      </c>
    </row>
    <row r="214" spans="1:65" s="2" customFormat="1" ht="7" customHeight="1">
      <c r="A214" s="35"/>
      <c r="B214" s="48"/>
      <c r="C214" s="49"/>
      <c r="D214" s="49"/>
      <c r="E214" s="49"/>
      <c r="F214" s="49"/>
      <c r="G214" s="49"/>
      <c r="H214" s="49"/>
      <c r="I214" s="49"/>
      <c r="J214" s="49"/>
      <c r="K214" s="49"/>
      <c r="L214" s="40"/>
      <c r="M214" s="35"/>
      <c r="O214" s="35"/>
      <c r="P214" s="35"/>
      <c r="Q214" s="35"/>
      <c r="R214" s="35"/>
      <c r="S214" s="35"/>
      <c r="T214" s="35"/>
      <c r="U214" s="35"/>
      <c r="V214" s="35"/>
      <c r="W214" s="35"/>
      <c r="X214" s="35"/>
      <c r="Y214" s="35"/>
      <c r="Z214" s="35"/>
      <c r="AA214" s="35"/>
      <c r="AB214" s="35"/>
      <c r="AC214" s="35"/>
      <c r="AD214" s="35"/>
      <c r="AE214" s="35"/>
    </row>
  </sheetData>
  <sheetProtection algorithmName="SHA-512" hashValue="/OHtJyOzlgkQtN4SYeYTTz9X1KVmGg53EU77hRXVv4DMsafoU893wRyyhE5T6Rk+cI0Ncl0q2+Yb53+cBDpINA==" saltValue="JM017TedPo4iB1+7jW5cQyjeYWA82XUxVeuCAR865tSaXrduK/mq3jW1//ijafCkrVRE9VBRouhUwKCZRNZjcg==" spinCount="100000" sheet="1" objects="1" scenarios="1" formatColumns="0" formatRows="0" autoFilter="0"/>
  <autoFilter ref="C85:K213" xr:uid="{00000000-0009-0000-0000-000004000000}"/>
  <mergeCells count="9">
    <mergeCell ref="E50:H50"/>
    <mergeCell ref="E76:H76"/>
    <mergeCell ref="E78:H78"/>
    <mergeCell ref="L2:V2"/>
    <mergeCell ref="E7:H7"/>
    <mergeCell ref="E9:H9"/>
    <mergeCell ref="E18:H18"/>
    <mergeCell ref="E27:H27"/>
    <mergeCell ref="E48:H48"/>
  </mergeCells>
  <hyperlinks>
    <hyperlink ref="F99" r:id="rId1" xr:uid="{00000000-0004-0000-0400-000000000000}"/>
    <hyperlink ref="F104" r:id="rId2" xr:uid="{00000000-0004-0000-0400-000001000000}"/>
    <hyperlink ref="F116" r:id="rId3" xr:uid="{00000000-0004-0000-0400-000002000000}"/>
    <hyperlink ref="F122" r:id="rId4" xr:uid="{00000000-0004-0000-0400-000003000000}"/>
    <hyperlink ref="F130" r:id="rId5" xr:uid="{00000000-0004-0000-0400-000004000000}"/>
    <hyperlink ref="F136" r:id="rId6" xr:uid="{00000000-0004-0000-0400-000005000000}"/>
    <hyperlink ref="F144" r:id="rId7" xr:uid="{00000000-0004-0000-0400-000006000000}"/>
    <hyperlink ref="F155" r:id="rId8" xr:uid="{00000000-0004-0000-0400-000007000000}"/>
    <hyperlink ref="F163" r:id="rId9" xr:uid="{00000000-0004-0000-0400-000008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223"/>
  <sheetViews>
    <sheetView showGridLines="0" workbookViewId="0"/>
  </sheetViews>
  <sheetFormatPr defaultRowHeight="13.5"/>
  <cols>
    <col min="1" max="1" width="8.33203125" style="248" customWidth="1"/>
    <col min="2" max="2" width="1.6640625" style="248" customWidth="1"/>
    <col min="3" max="4" width="5" style="248" customWidth="1"/>
    <col min="5" max="5" width="11.6640625" style="248" customWidth="1"/>
    <col min="6" max="6" width="9.109375" style="248" customWidth="1"/>
    <col min="7" max="7" width="5" style="248" customWidth="1"/>
    <col min="8" max="8" width="77.77734375" style="248" customWidth="1"/>
    <col min="9" max="10" width="20" style="248" customWidth="1"/>
    <col min="11" max="11" width="1.6640625" style="248" customWidth="1"/>
  </cols>
  <sheetData>
    <row r="1" spans="2:11" s="1" customFormat="1" ht="37.5" customHeight="1"/>
    <row r="2" spans="2:11" s="1" customFormat="1" ht="7.5" customHeight="1">
      <c r="B2" s="249"/>
      <c r="C2" s="250"/>
      <c r="D2" s="250"/>
      <c r="E2" s="250"/>
      <c r="F2" s="250"/>
      <c r="G2" s="250"/>
      <c r="H2" s="250"/>
      <c r="I2" s="250"/>
      <c r="J2" s="250"/>
      <c r="K2" s="251"/>
    </row>
    <row r="3" spans="2:11" s="16" customFormat="1" ht="45" customHeight="1">
      <c r="B3" s="252"/>
      <c r="C3" s="381" t="s">
        <v>1348</v>
      </c>
      <c r="D3" s="381"/>
      <c r="E3" s="381"/>
      <c r="F3" s="381"/>
      <c r="G3" s="381"/>
      <c r="H3" s="381"/>
      <c r="I3" s="381"/>
      <c r="J3" s="381"/>
      <c r="K3" s="253"/>
    </row>
    <row r="4" spans="2:11" s="1" customFormat="1" ht="25.5" customHeight="1">
      <c r="B4" s="254"/>
      <c r="C4" s="386" t="s">
        <v>1349</v>
      </c>
      <c r="D4" s="386"/>
      <c r="E4" s="386"/>
      <c r="F4" s="386"/>
      <c r="G4" s="386"/>
      <c r="H4" s="386"/>
      <c r="I4" s="386"/>
      <c r="J4" s="386"/>
      <c r="K4" s="255"/>
    </row>
    <row r="5" spans="2:11" s="1" customFormat="1" ht="5.25" customHeight="1">
      <c r="B5" s="254"/>
      <c r="C5" s="256"/>
      <c r="D5" s="256"/>
      <c r="E5" s="256"/>
      <c r="F5" s="256"/>
      <c r="G5" s="256"/>
      <c r="H5" s="256"/>
      <c r="I5" s="256"/>
      <c r="J5" s="256"/>
      <c r="K5" s="255"/>
    </row>
    <row r="6" spans="2:11" s="1" customFormat="1" ht="15" customHeight="1">
      <c r="B6" s="254"/>
      <c r="C6" s="385" t="s">
        <v>1350</v>
      </c>
      <c r="D6" s="385"/>
      <c r="E6" s="385"/>
      <c r="F6" s="385"/>
      <c r="G6" s="385"/>
      <c r="H6" s="385"/>
      <c r="I6" s="385"/>
      <c r="J6" s="385"/>
      <c r="K6" s="255"/>
    </row>
    <row r="7" spans="2:11" s="1" customFormat="1" ht="15" customHeight="1">
      <c r="B7" s="258"/>
      <c r="C7" s="385" t="s">
        <v>1351</v>
      </c>
      <c r="D7" s="385"/>
      <c r="E7" s="385"/>
      <c r="F7" s="385"/>
      <c r="G7" s="385"/>
      <c r="H7" s="385"/>
      <c r="I7" s="385"/>
      <c r="J7" s="385"/>
      <c r="K7" s="255"/>
    </row>
    <row r="8" spans="2:11" s="1" customFormat="1" ht="12.75" customHeight="1">
      <c r="B8" s="258"/>
      <c r="C8" s="257"/>
      <c r="D8" s="257"/>
      <c r="E8" s="257"/>
      <c r="F8" s="257"/>
      <c r="G8" s="257"/>
      <c r="H8" s="257"/>
      <c r="I8" s="257"/>
      <c r="J8" s="257"/>
      <c r="K8" s="255"/>
    </row>
    <row r="9" spans="2:11" s="1" customFormat="1" ht="15" customHeight="1">
      <c r="B9" s="258"/>
      <c r="C9" s="385" t="s">
        <v>1352</v>
      </c>
      <c r="D9" s="385"/>
      <c r="E9" s="385"/>
      <c r="F9" s="385"/>
      <c r="G9" s="385"/>
      <c r="H9" s="385"/>
      <c r="I9" s="385"/>
      <c r="J9" s="385"/>
      <c r="K9" s="255"/>
    </row>
    <row r="10" spans="2:11" s="1" customFormat="1" ht="15" customHeight="1">
      <c r="B10" s="258"/>
      <c r="C10" s="257"/>
      <c r="D10" s="385" t="s">
        <v>1353</v>
      </c>
      <c r="E10" s="385"/>
      <c r="F10" s="385"/>
      <c r="G10" s="385"/>
      <c r="H10" s="385"/>
      <c r="I10" s="385"/>
      <c r="J10" s="385"/>
      <c r="K10" s="255"/>
    </row>
    <row r="11" spans="2:11" s="1" customFormat="1" ht="15" customHeight="1">
      <c r="B11" s="258"/>
      <c r="C11" s="259"/>
      <c r="D11" s="385" t="s">
        <v>1354</v>
      </c>
      <c r="E11" s="385"/>
      <c r="F11" s="385"/>
      <c r="G11" s="385"/>
      <c r="H11" s="385"/>
      <c r="I11" s="385"/>
      <c r="J11" s="385"/>
      <c r="K11" s="255"/>
    </row>
    <row r="12" spans="2:11" s="1" customFormat="1" ht="15" customHeight="1">
      <c r="B12" s="258"/>
      <c r="C12" s="259"/>
      <c r="D12" s="257"/>
      <c r="E12" s="257"/>
      <c r="F12" s="257"/>
      <c r="G12" s="257"/>
      <c r="H12" s="257"/>
      <c r="I12" s="257"/>
      <c r="J12" s="257"/>
      <c r="K12" s="255"/>
    </row>
    <row r="13" spans="2:11" s="1" customFormat="1" ht="15" customHeight="1">
      <c r="B13" s="258"/>
      <c r="C13" s="259"/>
      <c r="D13" s="260" t="s">
        <v>1355</v>
      </c>
      <c r="E13" s="257"/>
      <c r="F13" s="257"/>
      <c r="G13" s="257"/>
      <c r="H13" s="257"/>
      <c r="I13" s="257"/>
      <c r="J13" s="257"/>
      <c r="K13" s="255"/>
    </row>
    <row r="14" spans="2:11" s="1" customFormat="1" ht="12.75" customHeight="1">
      <c r="B14" s="258"/>
      <c r="C14" s="259"/>
      <c r="D14" s="259"/>
      <c r="E14" s="259"/>
      <c r="F14" s="259"/>
      <c r="G14" s="259"/>
      <c r="H14" s="259"/>
      <c r="I14" s="259"/>
      <c r="J14" s="259"/>
      <c r="K14" s="255"/>
    </row>
    <row r="15" spans="2:11" s="1" customFormat="1" ht="15" customHeight="1">
      <c r="B15" s="258"/>
      <c r="C15" s="259"/>
      <c r="D15" s="385" t="s">
        <v>1356</v>
      </c>
      <c r="E15" s="385"/>
      <c r="F15" s="385"/>
      <c r="G15" s="385"/>
      <c r="H15" s="385"/>
      <c r="I15" s="385"/>
      <c r="J15" s="385"/>
      <c r="K15" s="255"/>
    </row>
    <row r="16" spans="2:11" s="1" customFormat="1" ht="15" customHeight="1">
      <c r="B16" s="258"/>
      <c r="C16" s="259"/>
      <c r="D16" s="385" t="s">
        <v>1357</v>
      </c>
      <c r="E16" s="385"/>
      <c r="F16" s="385"/>
      <c r="G16" s="385"/>
      <c r="H16" s="385"/>
      <c r="I16" s="385"/>
      <c r="J16" s="385"/>
      <c r="K16" s="255"/>
    </row>
    <row r="17" spans="2:11" s="1" customFormat="1" ht="15" customHeight="1">
      <c r="B17" s="258"/>
      <c r="C17" s="259"/>
      <c r="D17" s="385" t="s">
        <v>1358</v>
      </c>
      <c r="E17" s="385"/>
      <c r="F17" s="385"/>
      <c r="G17" s="385"/>
      <c r="H17" s="385"/>
      <c r="I17" s="385"/>
      <c r="J17" s="385"/>
      <c r="K17" s="255"/>
    </row>
    <row r="18" spans="2:11" s="1" customFormat="1" ht="15" customHeight="1">
      <c r="B18" s="258"/>
      <c r="C18" s="259"/>
      <c r="D18" s="259"/>
      <c r="E18" s="261" t="s">
        <v>81</v>
      </c>
      <c r="F18" s="385" t="s">
        <v>1359</v>
      </c>
      <c r="G18" s="385"/>
      <c r="H18" s="385"/>
      <c r="I18" s="385"/>
      <c r="J18" s="385"/>
      <c r="K18" s="255"/>
    </row>
    <row r="19" spans="2:11" s="1" customFormat="1" ht="15" customHeight="1">
      <c r="B19" s="258"/>
      <c r="C19" s="259"/>
      <c r="D19" s="259"/>
      <c r="E19" s="261" t="s">
        <v>1360</v>
      </c>
      <c r="F19" s="385" t="s">
        <v>1361</v>
      </c>
      <c r="G19" s="385"/>
      <c r="H19" s="385"/>
      <c r="I19" s="385"/>
      <c r="J19" s="385"/>
      <c r="K19" s="255"/>
    </row>
    <row r="20" spans="2:11" s="1" customFormat="1" ht="15" customHeight="1">
      <c r="B20" s="258"/>
      <c r="C20" s="259"/>
      <c r="D20" s="259"/>
      <c r="E20" s="261" t="s">
        <v>87</v>
      </c>
      <c r="F20" s="385" t="s">
        <v>1362</v>
      </c>
      <c r="G20" s="385"/>
      <c r="H20" s="385"/>
      <c r="I20" s="385"/>
      <c r="J20" s="385"/>
      <c r="K20" s="255"/>
    </row>
    <row r="21" spans="2:11" s="1" customFormat="1" ht="15" customHeight="1">
      <c r="B21" s="258"/>
      <c r="C21" s="259"/>
      <c r="D21" s="259"/>
      <c r="E21" s="261" t="s">
        <v>1363</v>
      </c>
      <c r="F21" s="385" t="s">
        <v>1364</v>
      </c>
      <c r="G21" s="385"/>
      <c r="H21" s="385"/>
      <c r="I21" s="385"/>
      <c r="J21" s="385"/>
      <c r="K21" s="255"/>
    </row>
    <row r="22" spans="2:11" s="1" customFormat="1" ht="15" customHeight="1">
      <c r="B22" s="258"/>
      <c r="C22" s="259"/>
      <c r="D22" s="259"/>
      <c r="E22" s="261" t="s">
        <v>1003</v>
      </c>
      <c r="F22" s="385" t="s">
        <v>1004</v>
      </c>
      <c r="G22" s="385"/>
      <c r="H22" s="385"/>
      <c r="I22" s="385"/>
      <c r="J22" s="385"/>
      <c r="K22" s="255"/>
    </row>
    <row r="23" spans="2:11" s="1" customFormat="1" ht="15" customHeight="1">
      <c r="B23" s="258"/>
      <c r="C23" s="259"/>
      <c r="D23" s="259"/>
      <c r="E23" s="261" t="s">
        <v>1365</v>
      </c>
      <c r="F23" s="385" t="s">
        <v>1366</v>
      </c>
      <c r="G23" s="385"/>
      <c r="H23" s="385"/>
      <c r="I23" s="385"/>
      <c r="J23" s="385"/>
      <c r="K23" s="255"/>
    </row>
    <row r="24" spans="2:11" s="1" customFormat="1" ht="12.75" customHeight="1">
      <c r="B24" s="258"/>
      <c r="C24" s="259"/>
      <c r="D24" s="259"/>
      <c r="E24" s="259"/>
      <c r="F24" s="259"/>
      <c r="G24" s="259"/>
      <c r="H24" s="259"/>
      <c r="I24" s="259"/>
      <c r="J24" s="259"/>
      <c r="K24" s="255"/>
    </row>
    <row r="25" spans="2:11" s="1" customFormat="1" ht="15" customHeight="1">
      <c r="B25" s="258"/>
      <c r="C25" s="385" t="s">
        <v>1367</v>
      </c>
      <c r="D25" s="385"/>
      <c r="E25" s="385"/>
      <c r="F25" s="385"/>
      <c r="G25" s="385"/>
      <c r="H25" s="385"/>
      <c r="I25" s="385"/>
      <c r="J25" s="385"/>
      <c r="K25" s="255"/>
    </row>
    <row r="26" spans="2:11" s="1" customFormat="1" ht="15" customHeight="1">
      <c r="B26" s="258"/>
      <c r="C26" s="385" t="s">
        <v>1368</v>
      </c>
      <c r="D26" s="385"/>
      <c r="E26" s="385"/>
      <c r="F26" s="385"/>
      <c r="G26" s="385"/>
      <c r="H26" s="385"/>
      <c r="I26" s="385"/>
      <c r="J26" s="385"/>
      <c r="K26" s="255"/>
    </row>
    <row r="27" spans="2:11" s="1" customFormat="1" ht="15" customHeight="1">
      <c r="B27" s="258"/>
      <c r="C27" s="257"/>
      <c r="D27" s="385" t="s">
        <v>1369</v>
      </c>
      <c r="E27" s="385"/>
      <c r="F27" s="385"/>
      <c r="G27" s="385"/>
      <c r="H27" s="385"/>
      <c r="I27" s="385"/>
      <c r="J27" s="385"/>
      <c r="K27" s="255"/>
    </row>
    <row r="28" spans="2:11" s="1" customFormat="1" ht="15" customHeight="1">
      <c r="B28" s="258"/>
      <c r="C28" s="259"/>
      <c r="D28" s="385" t="s">
        <v>1370</v>
      </c>
      <c r="E28" s="385"/>
      <c r="F28" s="385"/>
      <c r="G28" s="385"/>
      <c r="H28" s="385"/>
      <c r="I28" s="385"/>
      <c r="J28" s="385"/>
      <c r="K28" s="255"/>
    </row>
    <row r="29" spans="2:11" s="1" customFormat="1" ht="12.75" customHeight="1">
      <c r="B29" s="258"/>
      <c r="C29" s="259"/>
      <c r="D29" s="259"/>
      <c r="E29" s="259"/>
      <c r="F29" s="259"/>
      <c r="G29" s="259"/>
      <c r="H29" s="259"/>
      <c r="I29" s="259"/>
      <c r="J29" s="259"/>
      <c r="K29" s="255"/>
    </row>
    <row r="30" spans="2:11" s="1" customFormat="1" ht="15" customHeight="1">
      <c r="B30" s="258"/>
      <c r="C30" s="259"/>
      <c r="D30" s="385" t="s">
        <v>1371</v>
      </c>
      <c r="E30" s="385"/>
      <c r="F30" s="385"/>
      <c r="G30" s="385"/>
      <c r="H30" s="385"/>
      <c r="I30" s="385"/>
      <c r="J30" s="385"/>
      <c r="K30" s="255"/>
    </row>
    <row r="31" spans="2:11" s="1" customFormat="1" ht="15" customHeight="1">
      <c r="B31" s="258"/>
      <c r="C31" s="259"/>
      <c r="D31" s="385" t="s">
        <v>1372</v>
      </c>
      <c r="E31" s="385"/>
      <c r="F31" s="385"/>
      <c r="G31" s="385"/>
      <c r="H31" s="385"/>
      <c r="I31" s="385"/>
      <c r="J31" s="385"/>
      <c r="K31" s="255"/>
    </row>
    <row r="32" spans="2:11" s="1" customFormat="1" ht="12.75" customHeight="1">
      <c r="B32" s="258"/>
      <c r="C32" s="259"/>
      <c r="D32" s="259"/>
      <c r="E32" s="259"/>
      <c r="F32" s="259"/>
      <c r="G32" s="259"/>
      <c r="H32" s="259"/>
      <c r="I32" s="259"/>
      <c r="J32" s="259"/>
      <c r="K32" s="255"/>
    </row>
    <row r="33" spans="2:11" s="1" customFormat="1" ht="15" customHeight="1">
      <c r="B33" s="258"/>
      <c r="C33" s="259"/>
      <c r="D33" s="385" t="s">
        <v>1373</v>
      </c>
      <c r="E33" s="385"/>
      <c r="F33" s="385"/>
      <c r="G33" s="385"/>
      <c r="H33" s="385"/>
      <c r="I33" s="385"/>
      <c r="J33" s="385"/>
      <c r="K33" s="255"/>
    </row>
    <row r="34" spans="2:11" s="1" customFormat="1" ht="15" customHeight="1">
      <c r="B34" s="258"/>
      <c r="C34" s="259"/>
      <c r="D34" s="385" t="s">
        <v>1374</v>
      </c>
      <c r="E34" s="385"/>
      <c r="F34" s="385"/>
      <c r="G34" s="385"/>
      <c r="H34" s="385"/>
      <c r="I34" s="385"/>
      <c r="J34" s="385"/>
      <c r="K34" s="255"/>
    </row>
    <row r="35" spans="2:11" s="1" customFormat="1" ht="15" customHeight="1">
      <c r="B35" s="258"/>
      <c r="C35" s="259"/>
      <c r="D35" s="385" t="s">
        <v>1375</v>
      </c>
      <c r="E35" s="385"/>
      <c r="F35" s="385"/>
      <c r="G35" s="385"/>
      <c r="H35" s="385"/>
      <c r="I35" s="385"/>
      <c r="J35" s="385"/>
      <c r="K35" s="255"/>
    </row>
    <row r="36" spans="2:11" s="1" customFormat="1" ht="15" customHeight="1">
      <c r="B36" s="258"/>
      <c r="C36" s="259"/>
      <c r="D36" s="257"/>
      <c r="E36" s="260" t="s">
        <v>116</v>
      </c>
      <c r="F36" s="257"/>
      <c r="G36" s="385" t="s">
        <v>1376</v>
      </c>
      <c r="H36" s="385"/>
      <c r="I36" s="385"/>
      <c r="J36" s="385"/>
      <c r="K36" s="255"/>
    </row>
    <row r="37" spans="2:11" s="1" customFormat="1" ht="30.75" customHeight="1">
      <c r="B37" s="258"/>
      <c r="C37" s="259"/>
      <c r="D37" s="257"/>
      <c r="E37" s="260" t="s">
        <v>1377</v>
      </c>
      <c r="F37" s="257"/>
      <c r="G37" s="385" t="s">
        <v>1378</v>
      </c>
      <c r="H37" s="385"/>
      <c r="I37" s="385"/>
      <c r="J37" s="385"/>
      <c r="K37" s="255"/>
    </row>
    <row r="38" spans="2:11" s="1" customFormat="1" ht="15" customHeight="1">
      <c r="B38" s="258"/>
      <c r="C38" s="259"/>
      <c r="D38" s="257"/>
      <c r="E38" s="260" t="s">
        <v>55</v>
      </c>
      <c r="F38" s="257"/>
      <c r="G38" s="385" t="s">
        <v>1379</v>
      </c>
      <c r="H38" s="385"/>
      <c r="I38" s="385"/>
      <c r="J38" s="385"/>
      <c r="K38" s="255"/>
    </row>
    <row r="39" spans="2:11" s="1" customFormat="1" ht="15" customHeight="1">
      <c r="B39" s="258"/>
      <c r="C39" s="259"/>
      <c r="D39" s="257"/>
      <c r="E39" s="260" t="s">
        <v>56</v>
      </c>
      <c r="F39" s="257"/>
      <c r="G39" s="385" t="s">
        <v>1380</v>
      </c>
      <c r="H39" s="385"/>
      <c r="I39" s="385"/>
      <c r="J39" s="385"/>
      <c r="K39" s="255"/>
    </row>
    <row r="40" spans="2:11" s="1" customFormat="1" ht="15" customHeight="1">
      <c r="B40" s="258"/>
      <c r="C40" s="259"/>
      <c r="D40" s="257"/>
      <c r="E40" s="260" t="s">
        <v>117</v>
      </c>
      <c r="F40" s="257"/>
      <c r="G40" s="385" t="s">
        <v>1381</v>
      </c>
      <c r="H40" s="385"/>
      <c r="I40" s="385"/>
      <c r="J40" s="385"/>
      <c r="K40" s="255"/>
    </row>
    <row r="41" spans="2:11" s="1" customFormat="1" ht="15" customHeight="1">
      <c r="B41" s="258"/>
      <c r="C41" s="259"/>
      <c r="D41" s="257"/>
      <c r="E41" s="260" t="s">
        <v>118</v>
      </c>
      <c r="F41" s="257"/>
      <c r="G41" s="385" t="s">
        <v>1382</v>
      </c>
      <c r="H41" s="385"/>
      <c r="I41" s="385"/>
      <c r="J41" s="385"/>
      <c r="K41" s="255"/>
    </row>
    <row r="42" spans="2:11" s="1" customFormat="1" ht="15" customHeight="1">
      <c r="B42" s="258"/>
      <c r="C42" s="259"/>
      <c r="D42" s="257"/>
      <c r="E42" s="260" t="s">
        <v>1383</v>
      </c>
      <c r="F42" s="257"/>
      <c r="G42" s="385" t="s">
        <v>1384</v>
      </c>
      <c r="H42" s="385"/>
      <c r="I42" s="385"/>
      <c r="J42" s="385"/>
      <c r="K42" s="255"/>
    </row>
    <row r="43" spans="2:11" s="1" customFormat="1" ht="15" customHeight="1">
      <c r="B43" s="258"/>
      <c r="C43" s="259"/>
      <c r="D43" s="257"/>
      <c r="E43" s="260"/>
      <c r="F43" s="257"/>
      <c r="G43" s="385" t="s">
        <v>1385</v>
      </c>
      <c r="H43" s="385"/>
      <c r="I43" s="385"/>
      <c r="J43" s="385"/>
      <c r="K43" s="255"/>
    </row>
    <row r="44" spans="2:11" s="1" customFormat="1" ht="15" customHeight="1">
      <c r="B44" s="258"/>
      <c r="C44" s="259"/>
      <c r="D44" s="257"/>
      <c r="E44" s="260" t="s">
        <v>1386</v>
      </c>
      <c r="F44" s="257"/>
      <c r="G44" s="385" t="s">
        <v>1387</v>
      </c>
      <c r="H44" s="385"/>
      <c r="I44" s="385"/>
      <c r="J44" s="385"/>
      <c r="K44" s="255"/>
    </row>
    <row r="45" spans="2:11" s="1" customFormat="1" ht="15" customHeight="1">
      <c r="B45" s="258"/>
      <c r="C45" s="259"/>
      <c r="D45" s="257"/>
      <c r="E45" s="260" t="s">
        <v>120</v>
      </c>
      <c r="F45" s="257"/>
      <c r="G45" s="385" t="s">
        <v>1388</v>
      </c>
      <c r="H45" s="385"/>
      <c r="I45" s="385"/>
      <c r="J45" s="385"/>
      <c r="K45" s="255"/>
    </row>
    <row r="46" spans="2:11" s="1" customFormat="1" ht="12.75" customHeight="1">
      <c r="B46" s="258"/>
      <c r="C46" s="259"/>
      <c r="D46" s="257"/>
      <c r="E46" s="257"/>
      <c r="F46" s="257"/>
      <c r="G46" s="257"/>
      <c r="H46" s="257"/>
      <c r="I46" s="257"/>
      <c r="J46" s="257"/>
      <c r="K46" s="255"/>
    </row>
    <row r="47" spans="2:11" s="1" customFormat="1" ht="15" customHeight="1">
      <c r="B47" s="258"/>
      <c r="C47" s="259"/>
      <c r="D47" s="385" t="s">
        <v>1389</v>
      </c>
      <c r="E47" s="385"/>
      <c r="F47" s="385"/>
      <c r="G47" s="385"/>
      <c r="H47" s="385"/>
      <c r="I47" s="385"/>
      <c r="J47" s="385"/>
      <c r="K47" s="255"/>
    </row>
    <row r="48" spans="2:11" s="1" customFormat="1" ht="15" customHeight="1">
      <c r="B48" s="258"/>
      <c r="C48" s="259"/>
      <c r="D48" s="259"/>
      <c r="E48" s="385" t="s">
        <v>1390</v>
      </c>
      <c r="F48" s="385"/>
      <c r="G48" s="385"/>
      <c r="H48" s="385"/>
      <c r="I48" s="385"/>
      <c r="J48" s="385"/>
      <c r="K48" s="255"/>
    </row>
    <row r="49" spans="2:11" s="1" customFormat="1" ht="15" customHeight="1">
      <c r="B49" s="258"/>
      <c r="C49" s="259"/>
      <c r="D49" s="259"/>
      <c r="E49" s="385" t="s">
        <v>1391</v>
      </c>
      <c r="F49" s="385"/>
      <c r="G49" s="385"/>
      <c r="H49" s="385"/>
      <c r="I49" s="385"/>
      <c r="J49" s="385"/>
      <c r="K49" s="255"/>
    </row>
    <row r="50" spans="2:11" s="1" customFormat="1" ht="15" customHeight="1">
      <c r="B50" s="258"/>
      <c r="C50" s="259"/>
      <c r="D50" s="259"/>
      <c r="E50" s="385" t="s">
        <v>1392</v>
      </c>
      <c r="F50" s="385"/>
      <c r="G50" s="385"/>
      <c r="H50" s="385"/>
      <c r="I50" s="385"/>
      <c r="J50" s="385"/>
      <c r="K50" s="255"/>
    </row>
    <row r="51" spans="2:11" s="1" customFormat="1" ht="15" customHeight="1">
      <c r="B51" s="258"/>
      <c r="C51" s="259"/>
      <c r="D51" s="385" t="s">
        <v>1393</v>
      </c>
      <c r="E51" s="385"/>
      <c r="F51" s="385"/>
      <c r="G51" s="385"/>
      <c r="H51" s="385"/>
      <c r="I51" s="385"/>
      <c r="J51" s="385"/>
      <c r="K51" s="255"/>
    </row>
    <row r="52" spans="2:11" s="1" customFormat="1" ht="25.5" customHeight="1">
      <c r="B52" s="254"/>
      <c r="C52" s="386" t="s">
        <v>1394</v>
      </c>
      <c r="D52" s="386"/>
      <c r="E52" s="386"/>
      <c r="F52" s="386"/>
      <c r="G52" s="386"/>
      <c r="H52" s="386"/>
      <c r="I52" s="386"/>
      <c r="J52" s="386"/>
      <c r="K52" s="255"/>
    </row>
    <row r="53" spans="2:11" s="1" customFormat="1" ht="5.25" customHeight="1">
      <c r="B53" s="254"/>
      <c r="C53" s="256"/>
      <c r="D53" s="256"/>
      <c r="E53" s="256"/>
      <c r="F53" s="256"/>
      <c r="G53" s="256"/>
      <c r="H53" s="256"/>
      <c r="I53" s="256"/>
      <c r="J53" s="256"/>
      <c r="K53" s="255"/>
    </row>
    <row r="54" spans="2:11" s="1" customFormat="1" ht="15" customHeight="1">
      <c r="B54" s="254"/>
      <c r="C54" s="385" t="s">
        <v>1395</v>
      </c>
      <c r="D54" s="385"/>
      <c r="E54" s="385"/>
      <c r="F54" s="385"/>
      <c r="G54" s="385"/>
      <c r="H54" s="385"/>
      <c r="I54" s="385"/>
      <c r="J54" s="385"/>
      <c r="K54" s="255"/>
    </row>
    <row r="55" spans="2:11" s="1" customFormat="1" ht="15" customHeight="1">
      <c r="B55" s="254"/>
      <c r="C55" s="385" t="s">
        <v>1396</v>
      </c>
      <c r="D55" s="385"/>
      <c r="E55" s="385"/>
      <c r="F55" s="385"/>
      <c r="G55" s="385"/>
      <c r="H55" s="385"/>
      <c r="I55" s="385"/>
      <c r="J55" s="385"/>
      <c r="K55" s="255"/>
    </row>
    <row r="56" spans="2:11" s="1" customFormat="1" ht="12.75" customHeight="1">
      <c r="B56" s="254"/>
      <c r="C56" s="257"/>
      <c r="D56" s="257"/>
      <c r="E56" s="257"/>
      <c r="F56" s="257"/>
      <c r="G56" s="257"/>
      <c r="H56" s="257"/>
      <c r="I56" s="257"/>
      <c r="J56" s="257"/>
      <c r="K56" s="255"/>
    </row>
    <row r="57" spans="2:11" s="1" customFormat="1" ht="15" customHeight="1">
      <c r="B57" s="254"/>
      <c r="C57" s="385" t="s">
        <v>1397</v>
      </c>
      <c r="D57" s="385"/>
      <c r="E57" s="385"/>
      <c r="F57" s="385"/>
      <c r="G57" s="385"/>
      <c r="H57" s="385"/>
      <c r="I57" s="385"/>
      <c r="J57" s="385"/>
      <c r="K57" s="255"/>
    </row>
    <row r="58" spans="2:11" s="1" customFormat="1" ht="15" customHeight="1">
      <c r="B58" s="254"/>
      <c r="C58" s="259"/>
      <c r="D58" s="385" t="s">
        <v>1398</v>
      </c>
      <c r="E58" s="385"/>
      <c r="F58" s="385"/>
      <c r="G58" s="385"/>
      <c r="H58" s="385"/>
      <c r="I58" s="385"/>
      <c r="J58" s="385"/>
      <c r="K58" s="255"/>
    </row>
    <row r="59" spans="2:11" s="1" customFormat="1" ht="15" customHeight="1">
      <c r="B59" s="254"/>
      <c r="C59" s="259"/>
      <c r="D59" s="385" t="s">
        <v>1399</v>
      </c>
      <c r="E59" s="385"/>
      <c r="F59" s="385"/>
      <c r="G59" s="385"/>
      <c r="H59" s="385"/>
      <c r="I59" s="385"/>
      <c r="J59" s="385"/>
      <c r="K59" s="255"/>
    </row>
    <row r="60" spans="2:11" s="1" customFormat="1" ht="15" customHeight="1">
      <c r="B60" s="254"/>
      <c r="C60" s="259"/>
      <c r="D60" s="385" t="s">
        <v>1400</v>
      </c>
      <c r="E60" s="385"/>
      <c r="F60" s="385"/>
      <c r="G60" s="385"/>
      <c r="H60" s="385"/>
      <c r="I60" s="385"/>
      <c r="J60" s="385"/>
      <c r="K60" s="255"/>
    </row>
    <row r="61" spans="2:11" s="1" customFormat="1" ht="15" customHeight="1">
      <c r="B61" s="254"/>
      <c r="C61" s="259"/>
      <c r="D61" s="385" t="s">
        <v>1401</v>
      </c>
      <c r="E61" s="385"/>
      <c r="F61" s="385"/>
      <c r="G61" s="385"/>
      <c r="H61" s="385"/>
      <c r="I61" s="385"/>
      <c r="J61" s="385"/>
      <c r="K61" s="255"/>
    </row>
    <row r="62" spans="2:11" s="1" customFormat="1" ht="15" customHeight="1">
      <c r="B62" s="254"/>
      <c r="C62" s="259"/>
      <c r="D62" s="387" t="s">
        <v>1402</v>
      </c>
      <c r="E62" s="387"/>
      <c r="F62" s="387"/>
      <c r="G62" s="387"/>
      <c r="H62" s="387"/>
      <c r="I62" s="387"/>
      <c r="J62" s="387"/>
      <c r="K62" s="255"/>
    </row>
    <row r="63" spans="2:11" s="1" customFormat="1" ht="15" customHeight="1">
      <c r="B63" s="254"/>
      <c r="C63" s="259"/>
      <c r="D63" s="385" t="s">
        <v>1403</v>
      </c>
      <c r="E63" s="385"/>
      <c r="F63" s="385"/>
      <c r="G63" s="385"/>
      <c r="H63" s="385"/>
      <c r="I63" s="385"/>
      <c r="J63" s="385"/>
      <c r="K63" s="255"/>
    </row>
    <row r="64" spans="2:11" s="1" customFormat="1" ht="12.75" customHeight="1">
      <c r="B64" s="254"/>
      <c r="C64" s="259"/>
      <c r="D64" s="259"/>
      <c r="E64" s="262"/>
      <c r="F64" s="259"/>
      <c r="G64" s="259"/>
      <c r="H64" s="259"/>
      <c r="I64" s="259"/>
      <c r="J64" s="259"/>
      <c r="K64" s="255"/>
    </row>
    <row r="65" spans="2:11" s="1" customFormat="1" ht="15" customHeight="1">
      <c r="B65" s="254"/>
      <c r="C65" s="259"/>
      <c r="D65" s="385" t="s">
        <v>1404</v>
      </c>
      <c r="E65" s="385"/>
      <c r="F65" s="385"/>
      <c r="G65" s="385"/>
      <c r="H65" s="385"/>
      <c r="I65" s="385"/>
      <c r="J65" s="385"/>
      <c r="K65" s="255"/>
    </row>
    <row r="66" spans="2:11" s="1" customFormat="1" ht="15" customHeight="1">
      <c r="B66" s="254"/>
      <c r="C66" s="259"/>
      <c r="D66" s="387" t="s">
        <v>1405</v>
      </c>
      <c r="E66" s="387"/>
      <c r="F66" s="387"/>
      <c r="G66" s="387"/>
      <c r="H66" s="387"/>
      <c r="I66" s="387"/>
      <c r="J66" s="387"/>
      <c r="K66" s="255"/>
    </row>
    <row r="67" spans="2:11" s="1" customFormat="1" ht="15" customHeight="1">
      <c r="B67" s="254"/>
      <c r="C67" s="259"/>
      <c r="D67" s="385" t="s">
        <v>1406</v>
      </c>
      <c r="E67" s="385"/>
      <c r="F67" s="385"/>
      <c r="G67" s="385"/>
      <c r="H67" s="385"/>
      <c r="I67" s="385"/>
      <c r="J67" s="385"/>
      <c r="K67" s="255"/>
    </row>
    <row r="68" spans="2:11" s="1" customFormat="1" ht="15" customHeight="1">
      <c r="B68" s="254"/>
      <c r="C68" s="259"/>
      <c r="D68" s="385" t="s">
        <v>1407</v>
      </c>
      <c r="E68" s="385"/>
      <c r="F68" s="385"/>
      <c r="G68" s="385"/>
      <c r="H68" s="385"/>
      <c r="I68" s="385"/>
      <c r="J68" s="385"/>
      <c r="K68" s="255"/>
    </row>
    <row r="69" spans="2:11" s="1" customFormat="1" ht="15" customHeight="1">
      <c r="B69" s="254"/>
      <c r="C69" s="259"/>
      <c r="D69" s="385" t="s">
        <v>1408</v>
      </c>
      <c r="E69" s="385"/>
      <c r="F69" s="385"/>
      <c r="G69" s="385"/>
      <c r="H69" s="385"/>
      <c r="I69" s="385"/>
      <c r="J69" s="385"/>
      <c r="K69" s="255"/>
    </row>
    <row r="70" spans="2:11" s="1" customFormat="1" ht="15" customHeight="1">
      <c r="B70" s="254"/>
      <c r="C70" s="259"/>
      <c r="D70" s="385" t="s">
        <v>1409</v>
      </c>
      <c r="E70" s="385"/>
      <c r="F70" s="385"/>
      <c r="G70" s="385"/>
      <c r="H70" s="385"/>
      <c r="I70" s="385"/>
      <c r="J70" s="385"/>
      <c r="K70" s="255"/>
    </row>
    <row r="71" spans="2:11" s="1" customFormat="1" ht="12.75" customHeight="1">
      <c r="B71" s="263"/>
      <c r="C71" s="264"/>
      <c r="D71" s="264"/>
      <c r="E71" s="264"/>
      <c r="F71" s="264"/>
      <c r="G71" s="264"/>
      <c r="H71" s="264"/>
      <c r="I71" s="264"/>
      <c r="J71" s="264"/>
      <c r="K71" s="265"/>
    </row>
    <row r="72" spans="2:11" s="1" customFormat="1" ht="18.75" customHeight="1">
      <c r="B72" s="266"/>
      <c r="C72" s="266"/>
      <c r="D72" s="266"/>
      <c r="E72" s="266"/>
      <c r="F72" s="266"/>
      <c r="G72" s="266"/>
      <c r="H72" s="266"/>
      <c r="I72" s="266"/>
      <c r="J72" s="266"/>
      <c r="K72" s="267"/>
    </row>
    <row r="73" spans="2:11" s="1" customFormat="1" ht="18.75" customHeight="1">
      <c r="B73" s="267"/>
      <c r="C73" s="267"/>
      <c r="D73" s="267"/>
      <c r="E73" s="267"/>
      <c r="F73" s="267"/>
      <c r="G73" s="267"/>
      <c r="H73" s="267"/>
      <c r="I73" s="267"/>
      <c r="J73" s="267"/>
      <c r="K73" s="267"/>
    </row>
    <row r="74" spans="2:11" s="1" customFormat="1" ht="7.5" customHeight="1">
      <c r="B74" s="268"/>
      <c r="C74" s="269"/>
      <c r="D74" s="269"/>
      <c r="E74" s="269"/>
      <c r="F74" s="269"/>
      <c r="G74" s="269"/>
      <c r="H74" s="269"/>
      <c r="I74" s="269"/>
      <c r="J74" s="269"/>
      <c r="K74" s="270"/>
    </row>
    <row r="75" spans="2:11" s="1" customFormat="1" ht="45" customHeight="1">
      <c r="B75" s="271"/>
      <c r="C75" s="380" t="s">
        <v>1410</v>
      </c>
      <c r="D75" s="380"/>
      <c r="E75" s="380"/>
      <c r="F75" s="380"/>
      <c r="G75" s="380"/>
      <c r="H75" s="380"/>
      <c r="I75" s="380"/>
      <c r="J75" s="380"/>
      <c r="K75" s="272"/>
    </row>
    <row r="76" spans="2:11" s="1" customFormat="1" ht="17.25" customHeight="1">
      <c r="B76" s="271"/>
      <c r="C76" s="273" t="s">
        <v>1411</v>
      </c>
      <c r="D76" s="273"/>
      <c r="E76" s="273"/>
      <c r="F76" s="273" t="s">
        <v>1412</v>
      </c>
      <c r="G76" s="274"/>
      <c r="H76" s="273" t="s">
        <v>56</v>
      </c>
      <c r="I76" s="273" t="s">
        <v>59</v>
      </c>
      <c r="J76" s="273" t="s">
        <v>1413</v>
      </c>
      <c r="K76" s="272"/>
    </row>
    <row r="77" spans="2:11" s="1" customFormat="1" ht="17.25" customHeight="1">
      <c r="B77" s="271"/>
      <c r="C77" s="275" t="s">
        <v>1414</v>
      </c>
      <c r="D77" s="275"/>
      <c r="E77" s="275"/>
      <c r="F77" s="276" t="s">
        <v>1415</v>
      </c>
      <c r="G77" s="277"/>
      <c r="H77" s="275"/>
      <c r="I77" s="275"/>
      <c r="J77" s="275" t="s">
        <v>1416</v>
      </c>
      <c r="K77" s="272"/>
    </row>
    <row r="78" spans="2:11" s="1" customFormat="1" ht="5.25" customHeight="1">
      <c r="B78" s="271"/>
      <c r="C78" s="278"/>
      <c r="D78" s="278"/>
      <c r="E78" s="278"/>
      <c r="F78" s="278"/>
      <c r="G78" s="279"/>
      <c r="H78" s="278"/>
      <c r="I78" s="278"/>
      <c r="J78" s="278"/>
      <c r="K78" s="272"/>
    </row>
    <row r="79" spans="2:11" s="1" customFormat="1" ht="15" customHeight="1">
      <c r="B79" s="271"/>
      <c r="C79" s="260" t="s">
        <v>55</v>
      </c>
      <c r="D79" s="280"/>
      <c r="E79" s="280"/>
      <c r="F79" s="281" t="s">
        <v>1417</v>
      </c>
      <c r="G79" s="282"/>
      <c r="H79" s="260" t="s">
        <v>1418</v>
      </c>
      <c r="I79" s="260" t="s">
        <v>1419</v>
      </c>
      <c r="J79" s="260">
        <v>20</v>
      </c>
      <c r="K79" s="272"/>
    </row>
    <row r="80" spans="2:11" s="1" customFormat="1" ht="15" customHeight="1">
      <c r="B80" s="271"/>
      <c r="C80" s="260" t="s">
        <v>1420</v>
      </c>
      <c r="D80" s="260"/>
      <c r="E80" s="260"/>
      <c r="F80" s="281" t="s">
        <v>1417</v>
      </c>
      <c r="G80" s="282"/>
      <c r="H80" s="260" t="s">
        <v>1421</v>
      </c>
      <c r="I80" s="260" t="s">
        <v>1419</v>
      </c>
      <c r="J80" s="260">
        <v>120</v>
      </c>
      <c r="K80" s="272"/>
    </row>
    <row r="81" spans="2:11" s="1" customFormat="1" ht="15" customHeight="1">
      <c r="B81" s="283"/>
      <c r="C81" s="260" t="s">
        <v>1422</v>
      </c>
      <c r="D81" s="260"/>
      <c r="E81" s="260"/>
      <c r="F81" s="281" t="s">
        <v>1423</v>
      </c>
      <c r="G81" s="282"/>
      <c r="H81" s="260" t="s">
        <v>1424</v>
      </c>
      <c r="I81" s="260" t="s">
        <v>1419</v>
      </c>
      <c r="J81" s="260">
        <v>50</v>
      </c>
      <c r="K81" s="272"/>
    </row>
    <row r="82" spans="2:11" s="1" customFormat="1" ht="15" customHeight="1">
      <c r="B82" s="283"/>
      <c r="C82" s="260" t="s">
        <v>1425</v>
      </c>
      <c r="D82" s="260"/>
      <c r="E82" s="260"/>
      <c r="F82" s="281" t="s">
        <v>1417</v>
      </c>
      <c r="G82" s="282"/>
      <c r="H82" s="260" t="s">
        <v>1426</v>
      </c>
      <c r="I82" s="260" t="s">
        <v>1427</v>
      </c>
      <c r="J82" s="260"/>
      <c r="K82" s="272"/>
    </row>
    <row r="83" spans="2:11" s="1" customFormat="1" ht="15" customHeight="1">
      <c r="B83" s="283"/>
      <c r="C83" s="284" t="s">
        <v>1428</v>
      </c>
      <c r="D83" s="284"/>
      <c r="E83" s="284"/>
      <c r="F83" s="285" t="s">
        <v>1423</v>
      </c>
      <c r="G83" s="284"/>
      <c r="H83" s="284" t="s">
        <v>1429</v>
      </c>
      <c r="I83" s="284" t="s">
        <v>1419</v>
      </c>
      <c r="J83" s="284">
        <v>15</v>
      </c>
      <c r="K83" s="272"/>
    </row>
    <row r="84" spans="2:11" s="1" customFormat="1" ht="15" customHeight="1">
      <c r="B84" s="283"/>
      <c r="C84" s="284" t="s">
        <v>1430</v>
      </c>
      <c r="D84" s="284"/>
      <c r="E84" s="284"/>
      <c r="F84" s="285" t="s">
        <v>1423</v>
      </c>
      <c r="G84" s="284"/>
      <c r="H84" s="284" t="s">
        <v>1431</v>
      </c>
      <c r="I84" s="284" t="s">
        <v>1419</v>
      </c>
      <c r="J84" s="284">
        <v>15</v>
      </c>
      <c r="K84" s="272"/>
    </row>
    <row r="85" spans="2:11" s="1" customFormat="1" ht="15" customHeight="1">
      <c r="B85" s="283"/>
      <c r="C85" s="284" t="s">
        <v>1432</v>
      </c>
      <c r="D85" s="284"/>
      <c r="E85" s="284"/>
      <c r="F85" s="285" t="s">
        <v>1423</v>
      </c>
      <c r="G85" s="284"/>
      <c r="H85" s="284" t="s">
        <v>1433</v>
      </c>
      <c r="I85" s="284" t="s">
        <v>1419</v>
      </c>
      <c r="J85" s="284">
        <v>20</v>
      </c>
      <c r="K85" s="272"/>
    </row>
    <row r="86" spans="2:11" s="1" customFormat="1" ht="15" customHeight="1">
      <c r="B86" s="283"/>
      <c r="C86" s="284" t="s">
        <v>1434</v>
      </c>
      <c r="D86" s="284"/>
      <c r="E86" s="284"/>
      <c r="F86" s="285" t="s">
        <v>1423</v>
      </c>
      <c r="G86" s="284"/>
      <c r="H86" s="284" t="s">
        <v>1435</v>
      </c>
      <c r="I86" s="284" t="s">
        <v>1419</v>
      </c>
      <c r="J86" s="284">
        <v>20</v>
      </c>
      <c r="K86" s="272"/>
    </row>
    <row r="87" spans="2:11" s="1" customFormat="1" ht="15" customHeight="1">
      <c r="B87" s="283"/>
      <c r="C87" s="260" t="s">
        <v>1436</v>
      </c>
      <c r="D87" s="260"/>
      <c r="E87" s="260"/>
      <c r="F87" s="281" t="s">
        <v>1423</v>
      </c>
      <c r="G87" s="282"/>
      <c r="H87" s="260" t="s">
        <v>1437</v>
      </c>
      <c r="I87" s="260" t="s">
        <v>1419</v>
      </c>
      <c r="J87" s="260">
        <v>50</v>
      </c>
      <c r="K87" s="272"/>
    </row>
    <row r="88" spans="2:11" s="1" customFormat="1" ht="15" customHeight="1">
      <c r="B88" s="283"/>
      <c r="C88" s="260" t="s">
        <v>1438</v>
      </c>
      <c r="D88" s="260"/>
      <c r="E88" s="260"/>
      <c r="F88" s="281" t="s">
        <v>1423</v>
      </c>
      <c r="G88" s="282"/>
      <c r="H88" s="260" t="s">
        <v>1439</v>
      </c>
      <c r="I88" s="260" t="s">
        <v>1419</v>
      </c>
      <c r="J88" s="260">
        <v>20</v>
      </c>
      <c r="K88" s="272"/>
    </row>
    <row r="89" spans="2:11" s="1" customFormat="1" ht="15" customHeight="1">
      <c r="B89" s="283"/>
      <c r="C89" s="260" t="s">
        <v>1440</v>
      </c>
      <c r="D89" s="260"/>
      <c r="E89" s="260"/>
      <c r="F89" s="281" t="s">
        <v>1423</v>
      </c>
      <c r="G89" s="282"/>
      <c r="H89" s="260" t="s">
        <v>1441</v>
      </c>
      <c r="I89" s="260" t="s">
        <v>1419</v>
      </c>
      <c r="J89" s="260">
        <v>20</v>
      </c>
      <c r="K89" s="272"/>
    </row>
    <row r="90" spans="2:11" s="1" customFormat="1" ht="15" customHeight="1">
      <c r="B90" s="283"/>
      <c r="C90" s="260" t="s">
        <v>1442</v>
      </c>
      <c r="D90" s="260"/>
      <c r="E90" s="260"/>
      <c r="F90" s="281" t="s">
        <v>1423</v>
      </c>
      <c r="G90" s="282"/>
      <c r="H90" s="260" t="s">
        <v>1443</v>
      </c>
      <c r="I90" s="260" t="s">
        <v>1419</v>
      </c>
      <c r="J90" s="260">
        <v>50</v>
      </c>
      <c r="K90" s="272"/>
    </row>
    <row r="91" spans="2:11" s="1" customFormat="1" ht="15" customHeight="1">
      <c r="B91" s="283"/>
      <c r="C91" s="260" t="s">
        <v>1444</v>
      </c>
      <c r="D91" s="260"/>
      <c r="E91" s="260"/>
      <c r="F91" s="281" t="s">
        <v>1423</v>
      </c>
      <c r="G91" s="282"/>
      <c r="H91" s="260" t="s">
        <v>1444</v>
      </c>
      <c r="I91" s="260" t="s">
        <v>1419</v>
      </c>
      <c r="J91" s="260">
        <v>50</v>
      </c>
      <c r="K91" s="272"/>
    </row>
    <row r="92" spans="2:11" s="1" customFormat="1" ht="15" customHeight="1">
      <c r="B92" s="283"/>
      <c r="C92" s="260" t="s">
        <v>1445</v>
      </c>
      <c r="D92" s="260"/>
      <c r="E92" s="260"/>
      <c r="F92" s="281" t="s">
        <v>1423</v>
      </c>
      <c r="G92" s="282"/>
      <c r="H92" s="260" t="s">
        <v>1446</v>
      </c>
      <c r="I92" s="260" t="s">
        <v>1419</v>
      </c>
      <c r="J92" s="260">
        <v>255</v>
      </c>
      <c r="K92" s="272"/>
    </row>
    <row r="93" spans="2:11" s="1" customFormat="1" ht="15" customHeight="1">
      <c r="B93" s="283"/>
      <c r="C93" s="260" t="s">
        <v>1447</v>
      </c>
      <c r="D93" s="260"/>
      <c r="E93" s="260"/>
      <c r="F93" s="281" t="s">
        <v>1417</v>
      </c>
      <c r="G93" s="282"/>
      <c r="H93" s="260" t="s">
        <v>1448</v>
      </c>
      <c r="I93" s="260" t="s">
        <v>1449</v>
      </c>
      <c r="J93" s="260"/>
      <c r="K93" s="272"/>
    </row>
    <row r="94" spans="2:11" s="1" customFormat="1" ht="15" customHeight="1">
      <c r="B94" s="283"/>
      <c r="C94" s="260" t="s">
        <v>1450</v>
      </c>
      <c r="D94" s="260"/>
      <c r="E94" s="260"/>
      <c r="F94" s="281" t="s">
        <v>1417</v>
      </c>
      <c r="G94" s="282"/>
      <c r="H94" s="260" t="s">
        <v>1451</v>
      </c>
      <c r="I94" s="260" t="s">
        <v>1452</v>
      </c>
      <c r="J94" s="260"/>
      <c r="K94" s="272"/>
    </row>
    <row r="95" spans="2:11" s="1" customFormat="1" ht="15" customHeight="1">
      <c r="B95" s="283"/>
      <c r="C95" s="260" t="s">
        <v>1453</v>
      </c>
      <c r="D95" s="260"/>
      <c r="E95" s="260"/>
      <c r="F95" s="281" t="s">
        <v>1417</v>
      </c>
      <c r="G95" s="282"/>
      <c r="H95" s="260" t="s">
        <v>1453</v>
      </c>
      <c r="I95" s="260" t="s">
        <v>1452</v>
      </c>
      <c r="J95" s="260"/>
      <c r="K95" s="272"/>
    </row>
    <row r="96" spans="2:11" s="1" customFormat="1" ht="15" customHeight="1">
      <c r="B96" s="283"/>
      <c r="C96" s="260" t="s">
        <v>40</v>
      </c>
      <c r="D96" s="260"/>
      <c r="E96" s="260"/>
      <c r="F96" s="281" t="s">
        <v>1417</v>
      </c>
      <c r="G96" s="282"/>
      <c r="H96" s="260" t="s">
        <v>1454</v>
      </c>
      <c r="I96" s="260" t="s">
        <v>1452</v>
      </c>
      <c r="J96" s="260"/>
      <c r="K96" s="272"/>
    </row>
    <row r="97" spans="2:11" s="1" customFormat="1" ht="15" customHeight="1">
      <c r="B97" s="283"/>
      <c r="C97" s="260" t="s">
        <v>50</v>
      </c>
      <c r="D97" s="260"/>
      <c r="E97" s="260"/>
      <c r="F97" s="281" t="s">
        <v>1417</v>
      </c>
      <c r="G97" s="282"/>
      <c r="H97" s="260" t="s">
        <v>1455</v>
      </c>
      <c r="I97" s="260" t="s">
        <v>1452</v>
      </c>
      <c r="J97" s="260"/>
      <c r="K97" s="272"/>
    </row>
    <row r="98" spans="2:11" s="1" customFormat="1" ht="15" customHeight="1">
      <c r="B98" s="286"/>
      <c r="C98" s="287"/>
      <c r="D98" s="287"/>
      <c r="E98" s="287"/>
      <c r="F98" s="287"/>
      <c r="G98" s="287"/>
      <c r="H98" s="287"/>
      <c r="I98" s="287"/>
      <c r="J98" s="287"/>
      <c r="K98" s="288"/>
    </row>
    <row r="99" spans="2:11" s="1" customFormat="1" ht="18.75" customHeight="1">
      <c r="B99" s="289"/>
      <c r="C99" s="290"/>
      <c r="D99" s="290"/>
      <c r="E99" s="290"/>
      <c r="F99" s="290"/>
      <c r="G99" s="290"/>
      <c r="H99" s="290"/>
      <c r="I99" s="290"/>
      <c r="J99" s="290"/>
      <c r="K99" s="289"/>
    </row>
    <row r="100" spans="2:11" s="1" customFormat="1" ht="18.75" customHeight="1">
      <c r="B100" s="267"/>
      <c r="C100" s="267"/>
      <c r="D100" s="267"/>
      <c r="E100" s="267"/>
      <c r="F100" s="267"/>
      <c r="G100" s="267"/>
      <c r="H100" s="267"/>
      <c r="I100" s="267"/>
      <c r="J100" s="267"/>
      <c r="K100" s="267"/>
    </row>
    <row r="101" spans="2:11" s="1" customFormat="1" ht="7.5" customHeight="1">
      <c r="B101" s="268"/>
      <c r="C101" s="269"/>
      <c r="D101" s="269"/>
      <c r="E101" s="269"/>
      <c r="F101" s="269"/>
      <c r="G101" s="269"/>
      <c r="H101" s="269"/>
      <c r="I101" s="269"/>
      <c r="J101" s="269"/>
      <c r="K101" s="270"/>
    </row>
    <row r="102" spans="2:11" s="1" customFormat="1" ht="45" customHeight="1">
      <c r="B102" s="271"/>
      <c r="C102" s="380" t="s">
        <v>1456</v>
      </c>
      <c r="D102" s="380"/>
      <c r="E102" s="380"/>
      <c r="F102" s="380"/>
      <c r="G102" s="380"/>
      <c r="H102" s="380"/>
      <c r="I102" s="380"/>
      <c r="J102" s="380"/>
      <c r="K102" s="272"/>
    </row>
    <row r="103" spans="2:11" s="1" customFormat="1" ht="17.25" customHeight="1">
      <c r="B103" s="271"/>
      <c r="C103" s="273" t="s">
        <v>1411</v>
      </c>
      <c r="D103" s="273"/>
      <c r="E103" s="273"/>
      <c r="F103" s="273" t="s">
        <v>1412</v>
      </c>
      <c r="G103" s="274"/>
      <c r="H103" s="273" t="s">
        <v>56</v>
      </c>
      <c r="I103" s="273" t="s">
        <v>59</v>
      </c>
      <c r="J103" s="273" t="s">
        <v>1413</v>
      </c>
      <c r="K103" s="272"/>
    </row>
    <row r="104" spans="2:11" s="1" customFormat="1" ht="17.25" customHeight="1">
      <c r="B104" s="271"/>
      <c r="C104" s="275" t="s">
        <v>1414</v>
      </c>
      <c r="D104" s="275"/>
      <c r="E104" s="275"/>
      <c r="F104" s="276" t="s">
        <v>1415</v>
      </c>
      <c r="G104" s="277"/>
      <c r="H104" s="275"/>
      <c r="I104" s="275"/>
      <c r="J104" s="275" t="s">
        <v>1416</v>
      </c>
      <c r="K104" s="272"/>
    </row>
    <row r="105" spans="2:11" s="1" customFormat="1" ht="5.25" customHeight="1">
      <c r="B105" s="271"/>
      <c r="C105" s="273"/>
      <c r="D105" s="273"/>
      <c r="E105" s="273"/>
      <c r="F105" s="273"/>
      <c r="G105" s="291"/>
      <c r="H105" s="273"/>
      <c r="I105" s="273"/>
      <c r="J105" s="273"/>
      <c r="K105" s="272"/>
    </row>
    <row r="106" spans="2:11" s="1" customFormat="1" ht="15" customHeight="1">
      <c r="B106" s="271"/>
      <c r="C106" s="260" t="s">
        <v>55</v>
      </c>
      <c r="D106" s="280"/>
      <c r="E106" s="280"/>
      <c r="F106" s="281" t="s">
        <v>1417</v>
      </c>
      <c r="G106" s="260"/>
      <c r="H106" s="260" t="s">
        <v>1457</v>
      </c>
      <c r="I106" s="260" t="s">
        <v>1419</v>
      </c>
      <c r="J106" s="260">
        <v>20</v>
      </c>
      <c r="K106" s="272"/>
    </row>
    <row r="107" spans="2:11" s="1" customFormat="1" ht="15" customHeight="1">
      <c r="B107" s="271"/>
      <c r="C107" s="260" t="s">
        <v>1420</v>
      </c>
      <c r="D107" s="260"/>
      <c r="E107" s="260"/>
      <c r="F107" s="281" t="s">
        <v>1417</v>
      </c>
      <c r="G107" s="260"/>
      <c r="H107" s="260" t="s">
        <v>1457</v>
      </c>
      <c r="I107" s="260" t="s">
        <v>1419</v>
      </c>
      <c r="J107" s="260">
        <v>120</v>
      </c>
      <c r="K107" s="272"/>
    </row>
    <row r="108" spans="2:11" s="1" customFormat="1" ht="15" customHeight="1">
      <c r="B108" s="283"/>
      <c r="C108" s="260" t="s">
        <v>1422</v>
      </c>
      <c r="D108" s="260"/>
      <c r="E108" s="260"/>
      <c r="F108" s="281" t="s">
        <v>1423</v>
      </c>
      <c r="G108" s="260"/>
      <c r="H108" s="260" t="s">
        <v>1457</v>
      </c>
      <c r="I108" s="260" t="s">
        <v>1419</v>
      </c>
      <c r="J108" s="260">
        <v>50</v>
      </c>
      <c r="K108" s="272"/>
    </row>
    <row r="109" spans="2:11" s="1" customFormat="1" ht="15" customHeight="1">
      <c r="B109" s="283"/>
      <c r="C109" s="260" t="s">
        <v>1425</v>
      </c>
      <c r="D109" s="260"/>
      <c r="E109" s="260"/>
      <c r="F109" s="281" t="s">
        <v>1417</v>
      </c>
      <c r="G109" s="260"/>
      <c r="H109" s="260" t="s">
        <v>1457</v>
      </c>
      <c r="I109" s="260" t="s">
        <v>1427</v>
      </c>
      <c r="J109" s="260"/>
      <c r="K109" s="272"/>
    </row>
    <row r="110" spans="2:11" s="1" customFormat="1" ht="15" customHeight="1">
      <c r="B110" s="283"/>
      <c r="C110" s="260" t="s">
        <v>1436</v>
      </c>
      <c r="D110" s="260"/>
      <c r="E110" s="260"/>
      <c r="F110" s="281" t="s">
        <v>1423</v>
      </c>
      <c r="G110" s="260"/>
      <c r="H110" s="260" t="s">
        <v>1457</v>
      </c>
      <c r="I110" s="260" t="s">
        <v>1419</v>
      </c>
      <c r="J110" s="260">
        <v>50</v>
      </c>
      <c r="K110" s="272"/>
    </row>
    <row r="111" spans="2:11" s="1" customFormat="1" ht="15" customHeight="1">
      <c r="B111" s="283"/>
      <c r="C111" s="260" t="s">
        <v>1444</v>
      </c>
      <c r="D111" s="260"/>
      <c r="E111" s="260"/>
      <c r="F111" s="281" t="s">
        <v>1423</v>
      </c>
      <c r="G111" s="260"/>
      <c r="H111" s="260" t="s">
        <v>1457</v>
      </c>
      <c r="I111" s="260" t="s">
        <v>1419</v>
      </c>
      <c r="J111" s="260">
        <v>50</v>
      </c>
      <c r="K111" s="272"/>
    </row>
    <row r="112" spans="2:11" s="1" customFormat="1" ht="15" customHeight="1">
      <c r="B112" s="283"/>
      <c r="C112" s="260" t="s">
        <v>1442</v>
      </c>
      <c r="D112" s="260"/>
      <c r="E112" s="260"/>
      <c r="F112" s="281" t="s">
        <v>1423</v>
      </c>
      <c r="G112" s="260"/>
      <c r="H112" s="260" t="s">
        <v>1457</v>
      </c>
      <c r="I112" s="260" t="s">
        <v>1419</v>
      </c>
      <c r="J112" s="260">
        <v>50</v>
      </c>
      <c r="K112" s="272"/>
    </row>
    <row r="113" spans="2:11" s="1" customFormat="1" ht="15" customHeight="1">
      <c r="B113" s="283"/>
      <c r="C113" s="260" t="s">
        <v>55</v>
      </c>
      <c r="D113" s="260"/>
      <c r="E113" s="260"/>
      <c r="F113" s="281" t="s">
        <v>1417</v>
      </c>
      <c r="G113" s="260"/>
      <c r="H113" s="260" t="s">
        <v>1458</v>
      </c>
      <c r="I113" s="260" t="s">
        <v>1419</v>
      </c>
      <c r="J113" s="260">
        <v>20</v>
      </c>
      <c r="K113" s="272"/>
    </row>
    <row r="114" spans="2:11" s="1" customFormat="1" ht="15" customHeight="1">
      <c r="B114" s="283"/>
      <c r="C114" s="260" t="s">
        <v>1459</v>
      </c>
      <c r="D114" s="260"/>
      <c r="E114" s="260"/>
      <c r="F114" s="281" t="s">
        <v>1417</v>
      </c>
      <c r="G114" s="260"/>
      <c r="H114" s="260" t="s">
        <v>1460</v>
      </c>
      <c r="I114" s="260" t="s">
        <v>1419</v>
      </c>
      <c r="J114" s="260">
        <v>120</v>
      </c>
      <c r="K114" s="272"/>
    </row>
    <row r="115" spans="2:11" s="1" customFormat="1" ht="15" customHeight="1">
      <c r="B115" s="283"/>
      <c r="C115" s="260" t="s">
        <v>40</v>
      </c>
      <c r="D115" s="260"/>
      <c r="E115" s="260"/>
      <c r="F115" s="281" t="s">
        <v>1417</v>
      </c>
      <c r="G115" s="260"/>
      <c r="H115" s="260" t="s">
        <v>1461</v>
      </c>
      <c r="I115" s="260" t="s">
        <v>1452</v>
      </c>
      <c r="J115" s="260"/>
      <c r="K115" s="272"/>
    </row>
    <row r="116" spans="2:11" s="1" customFormat="1" ht="15" customHeight="1">
      <c r="B116" s="283"/>
      <c r="C116" s="260" t="s">
        <v>50</v>
      </c>
      <c r="D116" s="260"/>
      <c r="E116" s="260"/>
      <c r="F116" s="281" t="s">
        <v>1417</v>
      </c>
      <c r="G116" s="260"/>
      <c r="H116" s="260" t="s">
        <v>1462</v>
      </c>
      <c r="I116" s="260" t="s">
        <v>1452</v>
      </c>
      <c r="J116" s="260"/>
      <c r="K116" s="272"/>
    </row>
    <row r="117" spans="2:11" s="1" customFormat="1" ht="15" customHeight="1">
      <c r="B117" s="283"/>
      <c r="C117" s="260" t="s">
        <v>59</v>
      </c>
      <c r="D117" s="260"/>
      <c r="E117" s="260"/>
      <c r="F117" s="281" t="s">
        <v>1417</v>
      </c>
      <c r="G117" s="260"/>
      <c r="H117" s="260" t="s">
        <v>1463</v>
      </c>
      <c r="I117" s="260" t="s">
        <v>1464</v>
      </c>
      <c r="J117" s="260"/>
      <c r="K117" s="272"/>
    </row>
    <row r="118" spans="2:11" s="1" customFormat="1" ht="15" customHeight="1">
      <c r="B118" s="286"/>
      <c r="C118" s="292"/>
      <c r="D118" s="292"/>
      <c r="E118" s="292"/>
      <c r="F118" s="292"/>
      <c r="G118" s="292"/>
      <c r="H118" s="292"/>
      <c r="I118" s="292"/>
      <c r="J118" s="292"/>
      <c r="K118" s="288"/>
    </row>
    <row r="119" spans="2:11" s="1" customFormat="1" ht="18.75" customHeight="1">
      <c r="B119" s="293"/>
      <c r="C119" s="294"/>
      <c r="D119" s="294"/>
      <c r="E119" s="294"/>
      <c r="F119" s="295"/>
      <c r="G119" s="294"/>
      <c r="H119" s="294"/>
      <c r="I119" s="294"/>
      <c r="J119" s="294"/>
      <c r="K119" s="293"/>
    </row>
    <row r="120" spans="2:11" s="1" customFormat="1" ht="18.75" customHeight="1">
      <c r="B120" s="267"/>
      <c r="C120" s="267"/>
      <c r="D120" s="267"/>
      <c r="E120" s="267"/>
      <c r="F120" s="267"/>
      <c r="G120" s="267"/>
      <c r="H120" s="267"/>
      <c r="I120" s="267"/>
      <c r="J120" s="267"/>
      <c r="K120" s="267"/>
    </row>
    <row r="121" spans="2:11" s="1" customFormat="1" ht="7.5" customHeight="1">
      <c r="B121" s="296"/>
      <c r="C121" s="297"/>
      <c r="D121" s="297"/>
      <c r="E121" s="297"/>
      <c r="F121" s="297"/>
      <c r="G121" s="297"/>
      <c r="H121" s="297"/>
      <c r="I121" s="297"/>
      <c r="J121" s="297"/>
      <c r="K121" s="298"/>
    </row>
    <row r="122" spans="2:11" s="1" customFormat="1" ht="45" customHeight="1">
      <c r="B122" s="299"/>
      <c r="C122" s="381" t="s">
        <v>1465</v>
      </c>
      <c r="D122" s="381"/>
      <c r="E122" s="381"/>
      <c r="F122" s="381"/>
      <c r="G122" s="381"/>
      <c r="H122" s="381"/>
      <c r="I122" s="381"/>
      <c r="J122" s="381"/>
      <c r="K122" s="300"/>
    </row>
    <row r="123" spans="2:11" s="1" customFormat="1" ht="17.25" customHeight="1">
      <c r="B123" s="301"/>
      <c r="C123" s="273" t="s">
        <v>1411</v>
      </c>
      <c r="D123" s="273"/>
      <c r="E123" s="273"/>
      <c r="F123" s="273" t="s">
        <v>1412</v>
      </c>
      <c r="G123" s="274"/>
      <c r="H123" s="273" t="s">
        <v>56</v>
      </c>
      <c r="I123" s="273" t="s">
        <v>59</v>
      </c>
      <c r="J123" s="273" t="s">
        <v>1413</v>
      </c>
      <c r="K123" s="302"/>
    </row>
    <row r="124" spans="2:11" s="1" customFormat="1" ht="17.25" customHeight="1">
      <c r="B124" s="301"/>
      <c r="C124" s="275" t="s">
        <v>1414</v>
      </c>
      <c r="D124" s="275"/>
      <c r="E124" s="275"/>
      <c r="F124" s="276" t="s">
        <v>1415</v>
      </c>
      <c r="G124" s="277"/>
      <c r="H124" s="275"/>
      <c r="I124" s="275"/>
      <c r="J124" s="275" t="s">
        <v>1416</v>
      </c>
      <c r="K124" s="302"/>
    </row>
    <row r="125" spans="2:11" s="1" customFormat="1" ht="5.25" customHeight="1">
      <c r="B125" s="303"/>
      <c r="C125" s="278"/>
      <c r="D125" s="278"/>
      <c r="E125" s="278"/>
      <c r="F125" s="278"/>
      <c r="G125" s="304"/>
      <c r="H125" s="278"/>
      <c r="I125" s="278"/>
      <c r="J125" s="278"/>
      <c r="K125" s="305"/>
    </row>
    <row r="126" spans="2:11" s="1" customFormat="1" ht="15" customHeight="1">
      <c r="B126" s="303"/>
      <c r="C126" s="260" t="s">
        <v>1420</v>
      </c>
      <c r="D126" s="280"/>
      <c r="E126" s="280"/>
      <c r="F126" s="281" t="s">
        <v>1417</v>
      </c>
      <c r="G126" s="260"/>
      <c r="H126" s="260" t="s">
        <v>1457</v>
      </c>
      <c r="I126" s="260" t="s">
        <v>1419</v>
      </c>
      <c r="J126" s="260">
        <v>120</v>
      </c>
      <c r="K126" s="306"/>
    </row>
    <row r="127" spans="2:11" s="1" customFormat="1" ht="15" customHeight="1">
      <c r="B127" s="303"/>
      <c r="C127" s="260" t="s">
        <v>1466</v>
      </c>
      <c r="D127" s="260"/>
      <c r="E127" s="260"/>
      <c r="F127" s="281" t="s">
        <v>1417</v>
      </c>
      <c r="G127" s="260"/>
      <c r="H127" s="260" t="s">
        <v>1467</v>
      </c>
      <c r="I127" s="260" t="s">
        <v>1419</v>
      </c>
      <c r="J127" s="260" t="s">
        <v>1468</v>
      </c>
      <c r="K127" s="306"/>
    </row>
    <row r="128" spans="2:11" s="1" customFormat="1" ht="15" customHeight="1">
      <c r="B128" s="303"/>
      <c r="C128" s="260" t="s">
        <v>1365</v>
      </c>
      <c r="D128" s="260"/>
      <c r="E128" s="260"/>
      <c r="F128" s="281" t="s">
        <v>1417</v>
      </c>
      <c r="G128" s="260"/>
      <c r="H128" s="260" t="s">
        <v>1469</v>
      </c>
      <c r="I128" s="260" t="s">
        <v>1419</v>
      </c>
      <c r="J128" s="260" t="s">
        <v>1468</v>
      </c>
      <c r="K128" s="306"/>
    </row>
    <row r="129" spans="2:11" s="1" customFormat="1" ht="15" customHeight="1">
      <c r="B129" s="303"/>
      <c r="C129" s="260" t="s">
        <v>1428</v>
      </c>
      <c r="D129" s="260"/>
      <c r="E129" s="260"/>
      <c r="F129" s="281" t="s">
        <v>1423</v>
      </c>
      <c r="G129" s="260"/>
      <c r="H129" s="260" t="s">
        <v>1429</v>
      </c>
      <c r="I129" s="260" t="s">
        <v>1419</v>
      </c>
      <c r="J129" s="260">
        <v>15</v>
      </c>
      <c r="K129" s="306"/>
    </row>
    <row r="130" spans="2:11" s="1" customFormat="1" ht="15" customHeight="1">
      <c r="B130" s="303"/>
      <c r="C130" s="284" t="s">
        <v>1430</v>
      </c>
      <c r="D130" s="284"/>
      <c r="E130" s="284"/>
      <c r="F130" s="285" t="s">
        <v>1423</v>
      </c>
      <c r="G130" s="284"/>
      <c r="H130" s="284" t="s">
        <v>1431</v>
      </c>
      <c r="I130" s="284" t="s">
        <v>1419</v>
      </c>
      <c r="J130" s="284">
        <v>15</v>
      </c>
      <c r="K130" s="306"/>
    </row>
    <row r="131" spans="2:11" s="1" customFormat="1" ht="15" customHeight="1">
      <c r="B131" s="303"/>
      <c r="C131" s="284" t="s">
        <v>1432</v>
      </c>
      <c r="D131" s="284"/>
      <c r="E131" s="284"/>
      <c r="F131" s="285" t="s">
        <v>1423</v>
      </c>
      <c r="G131" s="284"/>
      <c r="H131" s="284" t="s">
        <v>1433</v>
      </c>
      <c r="I131" s="284" t="s">
        <v>1419</v>
      </c>
      <c r="J131" s="284">
        <v>20</v>
      </c>
      <c r="K131" s="306"/>
    </row>
    <row r="132" spans="2:11" s="1" customFormat="1" ht="15" customHeight="1">
      <c r="B132" s="303"/>
      <c r="C132" s="284" t="s">
        <v>1434</v>
      </c>
      <c r="D132" s="284"/>
      <c r="E132" s="284"/>
      <c r="F132" s="285" t="s">
        <v>1423</v>
      </c>
      <c r="G132" s="284"/>
      <c r="H132" s="284" t="s">
        <v>1435</v>
      </c>
      <c r="I132" s="284" t="s">
        <v>1419</v>
      </c>
      <c r="J132" s="284">
        <v>20</v>
      </c>
      <c r="K132" s="306"/>
    </row>
    <row r="133" spans="2:11" s="1" customFormat="1" ht="15" customHeight="1">
      <c r="B133" s="303"/>
      <c r="C133" s="260" t="s">
        <v>1422</v>
      </c>
      <c r="D133" s="260"/>
      <c r="E133" s="260"/>
      <c r="F133" s="281" t="s">
        <v>1423</v>
      </c>
      <c r="G133" s="260"/>
      <c r="H133" s="260" t="s">
        <v>1457</v>
      </c>
      <c r="I133" s="260" t="s">
        <v>1419</v>
      </c>
      <c r="J133" s="260">
        <v>50</v>
      </c>
      <c r="K133" s="306"/>
    </row>
    <row r="134" spans="2:11" s="1" customFormat="1" ht="15" customHeight="1">
      <c r="B134" s="303"/>
      <c r="C134" s="260" t="s">
        <v>1436</v>
      </c>
      <c r="D134" s="260"/>
      <c r="E134" s="260"/>
      <c r="F134" s="281" t="s">
        <v>1423</v>
      </c>
      <c r="G134" s="260"/>
      <c r="H134" s="260" t="s">
        <v>1457</v>
      </c>
      <c r="I134" s="260" t="s">
        <v>1419</v>
      </c>
      <c r="J134" s="260">
        <v>50</v>
      </c>
      <c r="K134" s="306"/>
    </row>
    <row r="135" spans="2:11" s="1" customFormat="1" ht="15" customHeight="1">
      <c r="B135" s="303"/>
      <c r="C135" s="260" t="s">
        <v>1442</v>
      </c>
      <c r="D135" s="260"/>
      <c r="E135" s="260"/>
      <c r="F135" s="281" t="s">
        <v>1423</v>
      </c>
      <c r="G135" s="260"/>
      <c r="H135" s="260" t="s">
        <v>1457</v>
      </c>
      <c r="I135" s="260" t="s">
        <v>1419</v>
      </c>
      <c r="J135" s="260">
        <v>50</v>
      </c>
      <c r="K135" s="306"/>
    </row>
    <row r="136" spans="2:11" s="1" customFormat="1" ht="15" customHeight="1">
      <c r="B136" s="303"/>
      <c r="C136" s="260" t="s">
        <v>1444</v>
      </c>
      <c r="D136" s="260"/>
      <c r="E136" s="260"/>
      <c r="F136" s="281" t="s">
        <v>1423</v>
      </c>
      <c r="G136" s="260"/>
      <c r="H136" s="260" t="s">
        <v>1457</v>
      </c>
      <c r="I136" s="260" t="s">
        <v>1419</v>
      </c>
      <c r="J136" s="260">
        <v>50</v>
      </c>
      <c r="K136" s="306"/>
    </row>
    <row r="137" spans="2:11" s="1" customFormat="1" ht="15" customHeight="1">
      <c r="B137" s="303"/>
      <c r="C137" s="260" t="s">
        <v>1445</v>
      </c>
      <c r="D137" s="260"/>
      <c r="E137" s="260"/>
      <c r="F137" s="281" t="s">
        <v>1423</v>
      </c>
      <c r="G137" s="260"/>
      <c r="H137" s="260" t="s">
        <v>1470</v>
      </c>
      <c r="I137" s="260" t="s">
        <v>1419</v>
      </c>
      <c r="J137" s="260">
        <v>255</v>
      </c>
      <c r="K137" s="306"/>
    </row>
    <row r="138" spans="2:11" s="1" customFormat="1" ht="15" customHeight="1">
      <c r="B138" s="303"/>
      <c r="C138" s="260" t="s">
        <v>1447</v>
      </c>
      <c r="D138" s="260"/>
      <c r="E138" s="260"/>
      <c r="F138" s="281" t="s">
        <v>1417</v>
      </c>
      <c r="G138" s="260"/>
      <c r="H138" s="260" t="s">
        <v>1471</v>
      </c>
      <c r="I138" s="260" t="s">
        <v>1449</v>
      </c>
      <c r="J138" s="260"/>
      <c r="K138" s="306"/>
    </row>
    <row r="139" spans="2:11" s="1" customFormat="1" ht="15" customHeight="1">
      <c r="B139" s="303"/>
      <c r="C139" s="260" t="s">
        <v>1450</v>
      </c>
      <c r="D139" s="260"/>
      <c r="E139" s="260"/>
      <c r="F139" s="281" t="s">
        <v>1417</v>
      </c>
      <c r="G139" s="260"/>
      <c r="H139" s="260" t="s">
        <v>1472</v>
      </c>
      <c r="I139" s="260" t="s">
        <v>1452</v>
      </c>
      <c r="J139" s="260"/>
      <c r="K139" s="306"/>
    </row>
    <row r="140" spans="2:11" s="1" customFormat="1" ht="15" customHeight="1">
      <c r="B140" s="303"/>
      <c r="C140" s="260" t="s">
        <v>1453</v>
      </c>
      <c r="D140" s="260"/>
      <c r="E140" s="260"/>
      <c r="F140" s="281" t="s">
        <v>1417</v>
      </c>
      <c r="G140" s="260"/>
      <c r="H140" s="260" t="s">
        <v>1453</v>
      </c>
      <c r="I140" s="260" t="s">
        <v>1452</v>
      </c>
      <c r="J140" s="260"/>
      <c r="K140" s="306"/>
    </row>
    <row r="141" spans="2:11" s="1" customFormat="1" ht="15" customHeight="1">
      <c r="B141" s="303"/>
      <c r="C141" s="260" t="s">
        <v>40</v>
      </c>
      <c r="D141" s="260"/>
      <c r="E141" s="260"/>
      <c r="F141" s="281" t="s">
        <v>1417</v>
      </c>
      <c r="G141" s="260"/>
      <c r="H141" s="260" t="s">
        <v>1473</v>
      </c>
      <c r="I141" s="260" t="s">
        <v>1452</v>
      </c>
      <c r="J141" s="260"/>
      <c r="K141" s="306"/>
    </row>
    <row r="142" spans="2:11" s="1" customFormat="1" ht="15" customHeight="1">
      <c r="B142" s="303"/>
      <c r="C142" s="260" t="s">
        <v>1474</v>
      </c>
      <c r="D142" s="260"/>
      <c r="E142" s="260"/>
      <c r="F142" s="281" t="s">
        <v>1417</v>
      </c>
      <c r="G142" s="260"/>
      <c r="H142" s="260" t="s">
        <v>1475</v>
      </c>
      <c r="I142" s="260" t="s">
        <v>1452</v>
      </c>
      <c r="J142" s="260"/>
      <c r="K142" s="306"/>
    </row>
    <row r="143" spans="2:11" s="1" customFormat="1" ht="15" customHeight="1">
      <c r="B143" s="307"/>
      <c r="C143" s="308"/>
      <c r="D143" s="308"/>
      <c r="E143" s="308"/>
      <c r="F143" s="308"/>
      <c r="G143" s="308"/>
      <c r="H143" s="308"/>
      <c r="I143" s="308"/>
      <c r="J143" s="308"/>
      <c r="K143" s="309"/>
    </row>
    <row r="144" spans="2:11" s="1" customFormat="1" ht="18.75" customHeight="1">
      <c r="B144" s="294"/>
      <c r="C144" s="294"/>
      <c r="D144" s="294"/>
      <c r="E144" s="294"/>
      <c r="F144" s="295"/>
      <c r="G144" s="294"/>
      <c r="H144" s="294"/>
      <c r="I144" s="294"/>
      <c r="J144" s="294"/>
      <c r="K144" s="294"/>
    </row>
    <row r="145" spans="2:11" s="1" customFormat="1" ht="18.75" customHeight="1">
      <c r="B145" s="267"/>
      <c r="C145" s="267"/>
      <c r="D145" s="267"/>
      <c r="E145" s="267"/>
      <c r="F145" s="267"/>
      <c r="G145" s="267"/>
      <c r="H145" s="267"/>
      <c r="I145" s="267"/>
      <c r="J145" s="267"/>
      <c r="K145" s="267"/>
    </row>
    <row r="146" spans="2:11" s="1" customFormat="1" ht="7.5" customHeight="1">
      <c r="B146" s="268"/>
      <c r="C146" s="269"/>
      <c r="D146" s="269"/>
      <c r="E146" s="269"/>
      <c r="F146" s="269"/>
      <c r="G146" s="269"/>
      <c r="H146" s="269"/>
      <c r="I146" s="269"/>
      <c r="J146" s="269"/>
      <c r="K146" s="270"/>
    </row>
    <row r="147" spans="2:11" s="1" customFormat="1" ht="45" customHeight="1">
      <c r="B147" s="271"/>
      <c r="C147" s="380" t="s">
        <v>1476</v>
      </c>
      <c r="D147" s="380"/>
      <c r="E147" s="380"/>
      <c r="F147" s="380"/>
      <c r="G147" s="380"/>
      <c r="H147" s="380"/>
      <c r="I147" s="380"/>
      <c r="J147" s="380"/>
      <c r="K147" s="272"/>
    </row>
    <row r="148" spans="2:11" s="1" customFormat="1" ht="17.25" customHeight="1">
      <c r="B148" s="271"/>
      <c r="C148" s="273" t="s">
        <v>1411</v>
      </c>
      <c r="D148" s="273"/>
      <c r="E148" s="273"/>
      <c r="F148" s="273" t="s">
        <v>1412</v>
      </c>
      <c r="G148" s="274"/>
      <c r="H148" s="273" t="s">
        <v>56</v>
      </c>
      <c r="I148" s="273" t="s">
        <v>59</v>
      </c>
      <c r="J148" s="273" t="s">
        <v>1413</v>
      </c>
      <c r="K148" s="272"/>
    </row>
    <row r="149" spans="2:11" s="1" customFormat="1" ht="17.25" customHeight="1">
      <c r="B149" s="271"/>
      <c r="C149" s="275" t="s">
        <v>1414</v>
      </c>
      <c r="D149" s="275"/>
      <c r="E149" s="275"/>
      <c r="F149" s="276" t="s">
        <v>1415</v>
      </c>
      <c r="G149" s="277"/>
      <c r="H149" s="275"/>
      <c r="I149" s="275"/>
      <c r="J149" s="275" t="s">
        <v>1416</v>
      </c>
      <c r="K149" s="272"/>
    </row>
    <row r="150" spans="2:11" s="1" customFormat="1" ht="5.25" customHeight="1">
      <c r="B150" s="283"/>
      <c r="C150" s="278"/>
      <c r="D150" s="278"/>
      <c r="E150" s="278"/>
      <c r="F150" s="278"/>
      <c r="G150" s="279"/>
      <c r="H150" s="278"/>
      <c r="I150" s="278"/>
      <c r="J150" s="278"/>
      <c r="K150" s="306"/>
    </row>
    <row r="151" spans="2:11" s="1" customFormat="1" ht="15" customHeight="1">
      <c r="B151" s="283"/>
      <c r="C151" s="310" t="s">
        <v>1420</v>
      </c>
      <c r="D151" s="260"/>
      <c r="E151" s="260"/>
      <c r="F151" s="311" t="s">
        <v>1417</v>
      </c>
      <c r="G151" s="260"/>
      <c r="H151" s="310" t="s">
        <v>1457</v>
      </c>
      <c r="I151" s="310" t="s">
        <v>1419</v>
      </c>
      <c r="J151" s="310">
        <v>120</v>
      </c>
      <c r="K151" s="306"/>
    </row>
    <row r="152" spans="2:11" s="1" customFormat="1" ht="15" customHeight="1">
      <c r="B152" s="283"/>
      <c r="C152" s="310" t="s">
        <v>1466</v>
      </c>
      <c r="D152" s="260"/>
      <c r="E152" s="260"/>
      <c r="F152" s="311" t="s">
        <v>1417</v>
      </c>
      <c r="G152" s="260"/>
      <c r="H152" s="310" t="s">
        <v>1477</v>
      </c>
      <c r="I152" s="310" t="s">
        <v>1419</v>
      </c>
      <c r="J152" s="310" t="s">
        <v>1468</v>
      </c>
      <c r="K152" s="306"/>
    </row>
    <row r="153" spans="2:11" s="1" customFormat="1" ht="15" customHeight="1">
      <c r="B153" s="283"/>
      <c r="C153" s="310" t="s">
        <v>1365</v>
      </c>
      <c r="D153" s="260"/>
      <c r="E153" s="260"/>
      <c r="F153" s="311" t="s">
        <v>1417</v>
      </c>
      <c r="G153" s="260"/>
      <c r="H153" s="310" t="s">
        <v>1478</v>
      </c>
      <c r="I153" s="310" t="s">
        <v>1419</v>
      </c>
      <c r="J153" s="310" t="s">
        <v>1468</v>
      </c>
      <c r="K153" s="306"/>
    </row>
    <row r="154" spans="2:11" s="1" customFormat="1" ht="15" customHeight="1">
      <c r="B154" s="283"/>
      <c r="C154" s="310" t="s">
        <v>1422</v>
      </c>
      <c r="D154" s="260"/>
      <c r="E154" s="260"/>
      <c r="F154" s="311" t="s">
        <v>1423</v>
      </c>
      <c r="G154" s="260"/>
      <c r="H154" s="310" t="s">
        <v>1457</v>
      </c>
      <c r="I154" s="310" t="s">
        <v>1419</v>
      </c>
      <c r="J154" s="310">
        <v>50</v>
      </c>
      <c r="K154" s="306"/>
    </row>
    <row r="155" spans="2:11" s="1" customFormat="1" ht="15" customHeight="1">
      <c r="B155" s="283"/>
      <c r="C155" s="310" t="s">
        <v>1425</v>
      </c>
      <c r="D155" s="260"/>
      <c r="E155" s="260"/>
      <c r="F155" s="311" t="s">
        <v>1417</v>
      </c>
      <c r="G155" s="260"/>
      <c r="H155" s="310" t="s">
        <v>1457</v>
      </c>
      <c r="I155" s="310" t="s">
        <v>1427</v>
      </c>
      <c r="J155" s="310"/>
      <c r="K155" s="306"/>
    </row>
    <row r="156" spans="2:11" s="1" customFormat="1" ht="15" customHeight="1">
      <c r="B156" s="283"/>
      <c r="C156" s="310" t="s">
        <v>1436</v>
      </c>
      <c r="D156" s="260"/>
      <c r="E156" s="260"/>
      <c r="F156" s="311" t="s">
        <v>1423</v>
      </c>
      <c r="G156" s="260"/>
      <c r="H156" s="310" t="s">
        <v>1457</v>
      </c>
      <c r="I156" s="310" t="s">
        <v>1419</v>
      </c>
      <c r="J156" s="310">
        <v>50</v>
      </c>
      <c r="K156" s="306"/>
    </row>
    <row r="157" spans="2:11" s="1" customFormat="1" ht="15" customHeight="1">
      <c r="B157" s="283"/>
      <c r="C157" s="310" t="s">
        <v>1444</v>
      </c>
      <c r="D157" s="260"/>
      <c r="E157" s="260"/>
      <c r="F157" s="311" t="s">
        <v>1423</v>
      </c>
      <c r="G157" s="260"/>
      <c r="H157" s="310" t="s">
        <v>1457</v>
      </c>
      <c r="I157" s="310" t="s">
        <v>1419</v>
      </c>
      <c r="J157" s="310">
        <v>50</v>
      </c>
      <c r="K157" s="306"/>
    </row>
    <row r="158" spans="2:11" s="1" customFormat="1" ht="15" customHeight="1">
      <c r="B158" s="283"/>
      <c r="C158" s="310" t="s">
        <v>1442</v>
      </c>
      <c r="D158" s="260"/>
      <c r="E158" s="260"/>
      <c r="F158" s="311" t="s">
        <v>1423</v>
      </c>
      <c r="G158" s="260"/>
      <c r="H158" s="310" t="s">
        <v>1457</v>
      </c>
      <c r="I158" s="310" t="s">
        <v>1419</v>
      </c>
      <c r="J158" s="310">
        <v>50</v>
      </c>
      <c r="K158" s="306"/>
    </row>
    <row r="159" spans="2:11" s="1" customFormat="1" ht="15" customHeight="1">
      <c r="B159" s="283"/>
      <c r="C159" s="310" t="s">
        <v>99</v>
      </c>
      <c r="D159" s="260"/>
      <c r="E159" s="260"/>
      <c r="F159" s="311" t="s">
        <v>1417</v>
      </c>
      <c r="G159" s="260"/>
      <c r="H159" s="310" t="s">
        <v>1479</v>
      </c>
      <c r="I159" s="310" t="s">
        <v>1419</v>
      </c>
      <c r="J159" s="310" t="s">
        <v>1480</v>
      </c>
      <c r="K159" s="306"/>
    </row>
    <row r="160" spans="2:11" s="1" customFormat="1" ht="15" customHeight="1">
      <c r="B160" s="283"/>
      <c r="C160" s="310" t="s">
        <v>1481</v>
      </c>
      <c r="D160" s="260"/>
      <c r="E160" s="260"/>
      <c r="F160" s="311" t="s">
        <v>1417</v>
      </c>
      <c r="G160" s="260"/>
      <c r="H160" s="310" t="s">
        <v>1482</v>
      </c>
      <c r="I160" s="310" t="s">
        <v>1452</v>
      </c>
      <c r="J160" s="310"/>
      <c r="K160" s="306"/>
    </row>
    <row r="161" spans="2:11" s="1" customFormat="1" ht="15" customHeight="1">
      <c r="B161" s="312"/>
      <c r="C161" s="313"/>
      <c r="D161" s="313"/>
      <c r="E161" s="313"/>
      <c r="F161" s="313"/>
      <c r="G161" s="313"/>
      <c r="H161" s="313"/>
      <c r="I161" s="313"/>
      <c r="J161" s="313"/>
      <c r="K161" s="314"/>
    </row>
    <row r="162" spans="2:11" s="1" customFormat="1" ht="18.75" customHeight="1">
      <c r="B162" s="294"/>
      <c r="C162" s="304"/>
      <c r="D162" s="304"/>
      <c r="E162" s="304"/>
      <c r="F162" s="315"/>
      <c r="G162" s="304"/>
      <c r="H162" s="304"/>
      <c r="I162" s="304"/>
      <c r="J162" s="304"/>
      <c r="K162" s="294"/>
    </row>
    <row r="163" spans="2:11" s="1" customFormat="1" ht="18.75" customHeight="1">
      <c r="B163" s="294"/>
      <c r="C163" s="304"/>
      <c r="D163" s="304"/>
      <c r="E163" s="304"/>
      <c r="F163" s="315"/>
      <c r="G163" s="304"/>
      <c r="H163" s="304"/>
      <c r="I163" s="304"/>
      <c r="J163" s="304"/>
      <c r="K163" s="294"/>
    </row>
    <row r="164" spans="2:11" s="1" customFormat="1" ht="18.75" customHeight="1">
      <c r="B164" s="294"/>
      <c r="C164" s="304"/>
      <c r="D164" s="304"/>
      <c r="E164" s="304"/>
      <c r="F164" s="315"/>
      <c r="G164" s="304"/>
      <c r="H164" s="304"/>
      <c r="I164" s="304"/>
      <c r="J164" s="304"/>
      <c r="K164" s="294"/>
    </row>
    <row r="165" spans="2:11" s="1" customFormat="1" ht="18.75" customHeight="1">
      <c r="B165" s="294"/>
      <c r="C165" s="304"/>
      <c r="D165" s="304"/>
      <c r="E165" s="304"/>
      <c r="F165" s="315"/>
      <c r="G165" s="304"/>
      <c r="H165" s="304"/>
      <c r="I165" s="304"/>
      <c r="J165" s="304"/>
      <c r="K165" s="294"/>
    </row>
    <row r="166" spans="2:11" s="1" customFormat="1" ht="18.75" customHeight="1">
      <c r="B166" s="294"/>
      <c r="C166" s="304"/>
      <c r="D166" s="304"/>
      <c r="E166" s="304"/>
      <c r="F166" s="315"/>
      <c r="G166" s="304"/>
      <c r="H166" s="304"/>
      <c r="I166" s="304"/>
      <c r="J166" s="304"/>
      <c r="K166" s="294"/>
    </row>
    <row r="167" spans="2:11" s="1" customFormat="1" ht="18.75" customHeight="1">
      <c r="B167" s="294"/>
      <c r="C167" s="304"/>
      <c r="D167" s="304"/>
      <c r="E167" s="304"/>
      <c r="F167" s="315"/>
      <c r="G167" s="304"/>
      <c r="H167" s="304"/>
      <c r="I167" s="304"/>
      <c r="J167" s="304"/>
      <c r="K167" s="294"/>
    </row>
    <row r="168" spans="2:11" s="1" customFormat="1" ht="18.75" customHeight="1">
      <c r="B168" s="294"/>
      <c r="C168" s="304"/>
      <c r="D168" s="304"/>
      <c r="E168" s="304"/>
      <c r="F168" s="315"/>
      <c r="G168" s="304"/>
      <c r="H168" s="304"/>
      <c r="I168" s="304"/>
      <c r="J168" s="304"/>
      <c r="K168" s="294"/>
    </row>
    <row r="169" spans="2:11" s="1" customFormat="1" ht="18.75" customHeight="1">
      <c r="B169" s="267"/>
      <c r="C169" s="267"/>
      <c r="D169" s="267"/>
      <c r="E169" s="267"/>
      <c r="F169" s="267"/>
      <c r="G169" s="267"/>
      <c r="H169" s="267"/>
      <c r="I169" s="267"/>
      <c r="J169" s="267"/>
      <c r="K169" s="267"/>
    </row>
    <row r="170" spans="2:11" s="1" customFormat="1" ht="7.5" customHeight="1">
      <c r="B170" s="249"/>
      <c r="C170" s="250"/>
      <c r="D170" s="250"/>
      <c r="E170" s="250"/>
      <c r="F170" s="250"/>
      <c r="G170" s="250"/>
      <c r="H170" s="250"/>
      <c r="I170" s="250"/>
      <c r="J170" s="250"/>
      <c r="K170" s="251"/>
    </row>
    <row r="171" spans="2:11" s="1" customFormat="1" ht="45" customHeight="1">
      <c r="B171" s="252"/>
      <c r="C171" s="381" t="s">
        <v>1483</v>
      </c>
      <c r="D171" s="381"/>
      <c r="E171" s="381"/>
      <c r="F171" s="381"/>
      <c r="G171" s="381"/>
      <c r="H171" s="381"/>
      <c r="I171" s="381"/>
      <c r="J171" s="381"/>
      <c r="K171" s="253"/>
    </row>
    <row r="172" spans="2:11" s="1" customFormat="1" ht="17.25" customHeight="1">
      <c r="B172" s="252"/>
      <c r="C172" s="273" t="s">
        <v>1411</v>
      </c>
      <c r="D172" s="273"/>
      <c r="E172" s="273"/>
      <c r="F172" s="273" t="s">
        <v>1412</v>
      </c>
      <c r="G172" s="316"/>
      <c r="H172" s="317" t="s">
        <v>56</v>
      </c>
      <c r="I172" s="317" t="s">
        <v>59</v>
      </c>
      <c r="J172" s="273" t="s">
        <v>1413</v>
      </c>
      <c r="K172" s="253"/>
    </row>
    <row r="173" spans="2:11" s="1" customFormat="1" ht="17.25" customHeight="1">
      <c r="B173" s="254"/>
      <c r="C173" s="275" t="s">
        <v>1414</v>
      </c>
      <c r="D173" s="275"/>
      <c r="E173" s="275"/>
      <c r="F173" s="276" t="s">
        <v>1415</v>
      </c>
      <c r="G173" s="318"/>
      <c r="H173" s="319"/>
      <c r="I173" s="319"/>
      <c r="J173" s="275" t="s">
        <v>1416</v>
      </c>
      <c r="K173" s="255"/>
    </row>
    <row r="174" spans="2:11" s="1" customFormat="1" ht="5.25" customHeight="1">
      <c r="B174" s="283"/>
      <c r="C174" s="278"/>
      <c r="D174" s="278"/>
      <c r="E174" s="278"/>
      <c r="F174" s="278"/>
      <c r="G174" s="279"/>
      <c r="H174" s="278"/>
      <c r="I174" s="278"/>
      <c r="J174" s="278"/>
      <c r="K174" s="306"/>
    </row>
    <row r="175" spans="2:11" s="1" customFormat="1" ht="15" customHeight="1">
      <c r="B175" s="283"/>
      <c r="C175" s="260" t="s">
        <v>1420</v>
      </c>
      <c r="D175" s="260"/>
      <c r="E175" s="260"/>
      <c r="F175" s="281" t="s">
        <v>1417</v>
      </c>
      <c r="G175" s="260"/>
      <c r="H175" s="260" t="s">
        <v>1457</v>
      </c>
      <c r="I175" s="260" t="s">
        <v>1419</v>
      </c>
      <c r="J175" s="260">
        <v>120</v>
      </c>
      <c r="K175" s="306"/>
    </row>
    <row r="176" spans="2:11" s="1" customFormat="1" ht="15" customHeight="1">
      <c r="B176" s="283"/>
      <c r="C176" s="260" t="s">
        <v>1466</v>
      </c>
      <c r="D176" s="260"/>
      <c r="E176" s="260"/>
      <c r="F176" s="281" t="s">
        <v>1417</v>
      </c>
      <c r="G176" s="260"/>
      <c r="H176" s="260" t="s">
        <v>1467</v>
      </c>
      <c r="I176" s="260" t="s">
        <v>1419</v>
      </c>
      <c r="J176" s="260" t="s">
        <v>1468</v>
      </c>
      <c r="K176" s="306"/>
    </row>
    <row r="177" spans="2:11" s="1" customFormat="1" ht="15" customHeight="1">
      <c r="B177" s="283"/>
      <c r="C177" s="260" t="s">
        <v>1365</v>
      </c>
      <c r="D177" s="260"/>
      <c r="E177" s="260"/>
      <c r="F177" s="281" t="s">
        <v>1417</v>
      </c>
      <c r="G177" s="260"/>
      <c r="H177" s="260" t="s">
        <v>1484</v>
      </c>
      <c r="I177" s="260" t="s">
        <v>1419</v>
      </c>
      <c r="J177" s="260" t="s">
        <v>1468</v>
      </c>
      <c r="K177" s="306"/>
    </row>
    <row r="178" spans="2:11" s="1" customFormat="1" ht="15" customHeight="1">
      <c r="B178" s="283"/>
      <c r="C178" s="260" t="s">
        <v>1422</v>
      </c>
      <c r="D178" s="260"/>
      <c r="E178" s="260"/>
      <c r="F178" s="281" t="s">
        <v>1423</v>
      </c>
      <c r="G178" s="260"/>
      <c r="H178" s="260" t="s">
        <v>1484</v>
      </c>
      <c r="I178" s="260" t="s">
        <v>1419</v>
      </c>
      <c r="J178" s="260">
        <v>50</v>
      </c>
      <c r="K178" s="306"/>
    </row>
    <row r="179" spans="2:11" s="1" customFormat="1" ht="15" customHeight="1">
      <c r="B179" s="283"/>
      <c r="C179" s="260" t="s">
        <v>1425</v>
      </c>
      <c r="D179" s="260"/>
      <c r="E179" s="260"/>
      <c r="F179" s="281" t="s">
        <v>1417</v>
      </c>
      <c r="G179" s="260"/>
      <c r="H179" s="260" t="s">
        <v>1484</v>
      </c>
      <c r="I179" s="260" t="s">
        <v>1427</v>
      </c>
      <c r="J179" s="260"/>
      <c r="K179" s="306"/>
    </row>
    <row r="180" spans="2:11" s="1" customFormat="1" ht="15" customHeight="1">
      <c r="B180" s="283"/>
      <c r="C180" s="260" t="s">
        <v>1436</v>
      </c>
      <c r="D180" s="260"/>
      <c r="E180" s="260"/>
      <c r="F180" s="281" t="s">
        <v>1423</v>
      </c>
      <c r="G180" s="260"/>
      <c r="H180" s="260" t="s">
        <v>1484</v>
      </c>
      <c r="I180" s="260" t="s">
        <v>1419</v>
      </c>
      <c r="J180" s="260">
        <v>50</v>
      </c>
      <c r="K180" s="306"/>
    </row>
    <row r="181" spans="2:11" s="1" customFormat="1" ht="15" customHeight="1">
      <c r="B181" s="283"/>
      <c r="C181" s="260" t="s">
        <v>1444</v>
      </c>
      <c r="D181" s="260"/>
      <c r="E181" s="260"/>
      <c r="F181" s="281" t="s">
        <v>1423</v>
      </c>
      <c r="G181" s="260"/>
      <c r="H181" s="260" t="s">
        <v>1484</v>
      </c>
      <c r="I181" s="260" t="s">
        <v>1419</v>
      </c>
      <c r="J181" s="260">
        <v>50</v>
      </c>
      <c r="K181" s="306"/>
    </row>
    <row r="182" spans="2:11" s="1" customFormat="1" ht="15" customHeight="1">
      <c r="B182" s="283"/>
      <c r="C182" s="260" t="s">
        <v>1442</v>
      </c>
      <c r="D182" s="260"/>
      <c r="E182" s="260"/>
      <c r="F182" s="281" t="s">
        <v>1423</v>
      </c>
      <c r="G182" s="260"/>
      <c r="H182" s="260" t="s">
        <v>1484</v>
      </c>
      <c r="I182" s="260" t="s">
        <v>1419</v>
      </c>
      <c r="J182" s="260">
        <v>50</v>
      </c>
      <c r="K182" s="306"/>
    </row>
    <row r="183" spans="2:11" s="1" customFormat="1" ht="15" customHeight="1">
      <c r="B183" s="283"/>
      <c r="C183" s="260" t="s">
        <v>116</v>
      </c>
      <c r="D183" s="260"/>
      <c r="E183" s="260"/>
      <c r="F183" s="281" t="s">
        <v>1417</v>
      </c>
      <c r="G183" s="260"/>
      <c r="H183" s="260" t="s">
        <v>1485</v>
      </c>
      <c r="I183" s="260" t="s">
        <v>1486</v>
      </c>
      <c r="J183" s="260"/>
      <c r="K183" s="306"/>
    </row>
    <row r="184" spans="2:11" s="1" customFormat="1" ht="15" customHeight="1">
      <c r="B184" s="283"/>
      <c r="C184" s="260" t="s">
        <v>59</v>
      </c>
      <c r="D184" s="260"/>
      <c r="E184" s="260"/>
      <c r="F184" s="281" t="s">
        <v>1417</v>
      </c>
      <c r="G184" s="260"/>
      <c r="H184" s="260" t="s">
        <v>1487</v>
      </c>
      <c r="I184" s="260" t="s">
        <v>1488</v>
      </c>
      <c r="J184" s="260">
        <v>1</v>
      </c>
      <c r="K184" s="306"/>
    </row>
    <row r="185" spans="2:11" s="1" customFormat="1" ht="15" customHeight="1">
      <c r="B185" s="283"/>
      <c r="C185" s="260" t="s">
        <v>55</v>
      </c>
      <c r="D185" s="260"/>
      <c r="E185" s="260"/>
      <c r="F185" s="281" t="s">
        <v>1417</v>
      </c>
      <c r="G185" s="260"/>
      <c r="H185" s="260" t="s">
        <v>1489</v>
      </c>
      <c r="I185" s="260" t="s">
        <v>1419</v>
      </c>
      <c r="J185" s="260">
        <v>20</v>
      </c>
      <c r="K185" s="306"/>
    </row>
    <row r="186" spans="2:11" s="1" customFormat="1" ht="15" customHeight="1">
      <c r="B186" s="283"/>
      <c r="C186" s="260" t="s">
        <v>56</v>
      </c>
      <c r="D186" s="260"/>
      <c r="E186" s="260"/>
      <c r="F186" s="281" t="s">
        <v>1417</v>
      </c>
      <c r="G186" s="260"/>
      <c r="H186" s="260" t="s">
        <v>1490</v>
      </c>
      <c r="I186" s="260" t="s">
        <v>1419</v>
      </c>
      <c r="J186" s="260">
        <v>255</v>
      </c>
      <c r="K186" s="306"/>
    </row>
    <row r="187" spans="2:11" s="1" customFormat="1" ht="15" customHeight="1">
      <c r="B187" s="283"/>
      <c r="C187" s="260" t="s">
        <v>117</v>
      </c>
      <c r="D187" s="260"/>
      <c r="E187" s="260"/>
      <c r="F187" s="281" t="s">
        <v>1417</v>
      </c>
      <c r="G187" s="260"/>
      <c r="H187" s="260" t="s">
        <v>1381</v>
      </c>
      <c r="I187" s="260" t="s">
        <v>1419</v>
      </c>
      <c r="J187" s="260">
        <v>10</v>
      </c>
      <c r="K187" s="306"/>
    </row>
    <row r="188" spans="2:11" s="1" customFormat="1" ht="15" customHeight="1">
      <c r="B188" s="283"/>
      <c r="C188" s="260" t="s">
        <v>118</v>
      </c>
      <c r="D188" s="260"/>
      <c r="E188" s="260"/>
      <c r="F188" s="281" t="s">
        <v>1417</v>
      </c>
      <c r="G188" s="260"/>
      <c r="H188" s="260" t="s">
        <v>1491</v>
      </c>
      <c r="I188" s="260" t="s">
        <v>1452</v>
      </c>
      <c r="J188" s="260"/>
      <c r="K188" s="306"/>
    </row>
    <row r="189" spans="2:11" s="1" customFormat="1" ht="15" customHeight="1">
      <c r="B189" s="283"/>
      <c r="C189" s="260" t="s">
        <v>1492</v>
      </c>
      <c r="D189" s="260"/>
      <c r="E189" s="260"/>
      <c r="F189" s="281" t="s">
        <v>1417</v>
      </c>
      <c r="G189" s="260"/>
      <c r="H189" s="260" t="s">
        <v>1493</v>
      </c>
      <c r="I189" s="260" t="s">
        <v>1452</v>
      </c>
      <c r="J189" s="260"/>
      <c r="K189" s="306"/>
    </row>
    <row r="190" spans="2:11" s="1" customFormat="1" ht="15" customHeight="1">
      <c r="B190" s="283"/>
      <c r="C190" s="260" t="s">
        <v>1481</v>
      </c>
      <c r="D190" s="260"/>
      <c r="E190" s="260"/>
      <c r="F190" s="281" t="s">
        <v>1417</v>
      </c>
      <c r="G190" s="260"/>
      <c r="H190" s="260" t="s">
        <v>1494</v>
      </c>
      <c r="I190" s="260" t="s">
        <v>1452</v>
      </c>
      <c r="J190" s="260"/>
      <c r="K190" s="306"/>
    </row>
    <row r="191" spans="2:11" s="1" customFormat="1" ht="15" customHeight="1">
      <c r="B191" s="283"/>
      <c r="C191" s="260" t="s">
        <v>120</v>
      </c>
      <c r="D191" s="260"/>
      <c r="E191" s="260"/>
      <c r="F191" s="281" t="s">
        <v>1423</v>
      </c>
      <c r="G191" s="260"/>
      <c r="H191" s="260" t="s">
        <v>1495</v>
      </c>
      <c r="I191" s="260" t="s">
        <v>1419</v>
      </c>
      <c r="J191" s="260">
        <v>50</v>
      </c>
      <c r="K191" s="306"/>
    </row>
    <row r="192" spans="2:11" s="1" customFormat="1" ht="15" customHeight="1">
      <c r="B192" s="283"/>
      <c r="C192" s="260" t="s">
        <v>1496</v>
      </c>
      <c r="D192" s="260"/>
      <c r="E192" s="260"/>
      <c r="F192" s="281" t="s">
        <v>1423</v>
      </c>
      <c r="G192" s="260"/>
      <c r="H192" s="260" t="s">
        <v>1497</v>
      </c>
      <c r="I192" s="260" t="s">
        <v>1498</v>
      </c>
      <c r="J192" s="260"/>
      <c r="K192" s="306"/>
    </row>
    <row r="193" spans="2:11" s="1" customFormat="1" ht="15" customHeight="1">
      <c r="B193" s="283"/>
      <c r="C193" s="260" t="s">
        <v>1499</v>
      </c>
      <c r="D193" s="260"/>
      <c r="E193" s="260"/>
      <c r="F193" s="281" t="s">
        <v>1423</v>
      </c>
      <c r="G193" s="260"/>
      <c r="H193" s="260" t="s">
        <v>1500</v>
      </c>
      <c r="I193" s="260" t="s">
        <v>1498</v>
      </c>
      <c r="J193" s="260"/>
      <c r="K193" s="306"/>
    </row>
    <row r="194" spans="2:11" s="1" customFormat="1" ht="15" customHeight="1">
      <c r="B194" s="283"/>
      <c r="C194" s="260" t="s">
        <v>1501</v>
      </c>
      <c r="D194" s="260"/>
      <c r="E194" s="260"/>
      <c r="F194" s="281" t="s">
        <v>1423</v>
      </c>
      <c r="G194" s="260"/>
      <c r="H194" s="260" t="s">
        <v>1502</v>
      </c>
      <c r="I194" s="260" t="s">
        <v>1498</v>
      </c>
      <c r="J194" s="260"/>
      <c r="K194" s="306"/>
    </row>
    <row r="195" spans="2:11" s="1" customFormat="1" ht="15" customHeight="1">
      <c r="B195" s="283"/>
      <c r="C195" s="320" t="s">
        <v>1503</v>
      </c>
      <c r="D195" s="260"/>
      <c r="E195" s="260"/>
      <c r="F195" s="281" t="s">
        <v>1423</v>
      </c>
      <c r="G195" s="260"/>
      <c r="H195" s="260" t="s">
        <v>1504</v>
      </c>
      <c r="I195" s="260" t="s">
        <v>1505</v>
      </c>
      <c r="J195" s="321" t="s">
        <v>1506</v>
      </c>
      <c r="K195" s="306"/>
    </row>
    <row r="196" spans="2:11" s="1" customFormat="1" ht="15" customHeight="1">
      <c r="B196" s="283"/>
      <c r="C196" s="320" t="s">
        <v>44</v>
      </c>
      <c r="D196" s="260"/>
      <c r="E196" s="260"/>
      <c r="F196" s="281" t="s">
        <v>1417</v>
      </c>
      <c r="G196" s="260"/>
      <c r="H196" s="257" t="s">
        <v>1507</v>
      </c>
      <c r="I196" s="260" t="s">
        <v>1508</v>
      </c>
      <c r="J196" s="260"/>
      <c r="K196" s="306"/>
    </row>
    <row r="197" spans="2:11" s="1" customFormat="1" ht="15" customHeight="1">
      <c r="B197" s="283"/>
      <c r="C197" s="320" t="s">
        <v>1509</v>
      </c>
      <c r="D197" s="260"/>
      <c r="E197" s="260"/>
      <c r="F197" s="281" t="s">
        <v>1417</v>
      </c>
      <c r="G197" s="260"/>
      <c r="H197" s="260" t="s">
        <v>1510</v>
      </c>
      <c r="I197" s="260" t="s">
        <v>1452</v>
      </c>
      <c r="J197" s="260"/>
      <c r="K197" s="306"/>
    </row>
    <row r="198" spans="2:11" s="1" customFormat="1" ht="15" customHeight="1">
      <c r="B198" s="283"/>
      <c r="C198" s="320" t="s">
        <v>1511</v>
      </c>
      <c r="D198" s="260"/>
      <c r="E198" s="260"/>
      <c r="F198" s="281" t="s">
        <v>1417</v>
      </c>
      <c r="G198" s="260"/>
      <c r="H198" s="260" t="s">
        <v>1512</v>
      </c>
      <c r="I198" s="260" t="s">
        <v>1452</v>
      </c>
      <c r="J198" s="260"/>
      <c r="K198" s="306"/>
    </row>
    <row r="199" spans="2:11" s="1" customFormat="1" ht="15" customHeight="1">
      <c r="B199" s="283"/>
      <c r="C199" s="320" t="s">
        <v>1513</v>
      </c>
      <c r="D199" s="260"/>
      <c r="E199" s="260"/>
      <c r="F199" s="281" t="s">
        <v>1423</v>
      </c>
      <c r="G199" s="260"/>
      <c r="H199" s="260" t="s">
        <v>1514</v>
      </c>
      <c r="I199" s="260" t="s">
        <v>1452</v>
      </c>
      <c r="J199" s="260"/>
      <c r="K199" s="306"/>
    </row>
    <row r="200" spans="2:11" s="1" customFormat="1" ht="15" customHeight="1">
      <c r="B200" s="312"/>
      <c r="C200" s="322"/>
      <c r="D200" s="313"/>
      <c r="E200" s="313"/>
      <c r="F200" s="313"/>
      <c r="G200" s="313"/>
      <c r="H200" s="313"/>
      <c r="I200" s="313"/>
      <c r="J200" s="313"/>
      <c r="K200" s="314"/>
    </row>
    <row r="201" spans="2:11" s="1" customFormat="1" ht="18.75" customHeight="1">
      <c r="B201" s="294"/>
      <c r="C201" s="304"/>
      <c r="D201" s="304"/>
      <c r="E201" s="304"/>
      <c r="F201" s="315"/>
      <c r="G201" s="304"/>
      <c r="H201" s="304"/>
      <c r="I201" s="304"/>
      <c r="J201" s="304"/>
      <c r="K201" s="294"/>
    </row>
    <row r="202" spans="2:11" s="1" customFormat="1" ht="18.75" customHeight="1">
      <c r="B202" s="267"/>
      <c r="C202" s="267"/>
      <c r="D202" s="267"/>
      <c r="E202" s="267"/>
      <c r="F202" s="267"/>
      <c r="G202" s="267"/>
      <c r="H202" s="267"/>
      <c r="I202" s="267"/>
      <c r="J202" s="267"/>
      <c r="K202" s="267"/>
    </row>
    <row r="203" spans="2:11" s="1" customFormat="1" ht="12">
      <c r="B203" s="249"/>
      <c r="C203" s="250"/>
      <c r="D203" s="250"/>
      <c r="E203" s="250"/>
      <c r="F203" s="250"/>
      <c r="G203" s="250"/>
      <c r="H203" s="250"/>
      <c r="I203" s="250"/>
      <c r="J203" s="250"/>
      <c r="K203" s="251"/>
    </row>
    <row r="204" spans="2:11" s="1" customFormat="1" ht="21" customHeight="1">
      <c r="B204" s="252"/>
      <c r="C204" s="381" t="s">
        <v>1515</v>
      </c>
      <c r="D204" s="381"/>
      <c r="E204" s="381"/>
      <c r="F204" s="381"/>
      <c r="G204" s="381"/>
      <c r="H204" s="381"/>
      <c r="I204" s="381"/>
      <c r="J204" s="381"/>
      <c r="K204" s="253"/>
    </row>
    <row r="205" spans="2:11" s="1" customFormat="1" ht="25.5" customHeight="1">
      <c r="B205" s="252"/>
      <c r="C205" s="323" t="s">
        <v>1516</v>
      </c>
      <c r="D205" s="323"/>
      <c r="E205" s="323"/>
      <c r="F205" s="323" t="s">
        <v>1517</v>
      </c>
      <c r="G205" s="324"/>
      <c r="H205" s="382" t="s">
        <v>1518</v>
      </c>
      <c r="I205" s="382"/>
      <c r="J205" s="382"/>
      <c r="K205" s="253"/>
    </row>
    <row r="206" spans="2:11" s="1" customFormat="1" ht="5.25" customHeight="1">
      <c r="B206" s="283"/>
      <c r="C206" s="278"/>
      <c r="D206" s="278"/>
      <c r="E206" s="278"/>
      <c r="F206" s="278"/>
      <c r="G206" s="304"/>
      <c r="H206" s="278"/>
      <c r="I206" s="278"/>
      <c r="J206" s="278"/>
      <c r="K206" s="306"/>
    </row>
    <row r="207" spans="2:11" s="1" customFormat="1" ht="15" customHeight="1">
      <c r="B207" s="283"/>
      <c r="C207" s="260" t="s">
        <v>1508</v>
      </c>
      <c r="D207" s="260"/>
      <c r="E207" s="260"/>
      <c r="F207" s="281" t="s">
        <v>45</v>
      </c>
      <c r="G207" s="260"/>
      <c r="H207" s="383" t="s">
        <v>1519</v>
      </c>
      <c r="I207" s="383"/>
      <c r="J207" s="383"/>
      <c r="K207" s="306"/>
    </row>
    <row r="208" spans="2:11" s="1" customFormat="1" ht="15" customHeight="1">
      <c r="B208" s="283"/>
      <c r="C208" s="260"/>
      <c r="D208" s="260"/>
      <c r="E208" s="260"/>
      <c r="F208" s="281" t="s">
        <v>46</v>
      </c>
      <c r="G208" s="260"/>
      <c r="H208" s="383" t="s">
        <v>1520</v>
      </c>
      <c r="I208" s="383"/>
      <c r="J208" s="383"/>
      <c r="K208" s="306"/>
    </row>
    <row r="209" spans="2:11" s="1" customFormat="1" ht="15" customHeight="1">
      <c r="B209" s="283"/>
      <c r="C209" s="260"/>
      <c r="D209" s="260"/>
      <c r="E209" s="260"/>
      <c r="F209" s="281" t="s">
        <v>49</v>
      </c>
      <c r="G209" s="260"/>
      <c r="H209" s="383" t="s">
        <v>1521</v>
      </c>
      <c r="I209" s="383"/>
      <c r="J209" s="383"/>
      <c r="K209" s="306"/>
    </row>
    <row r="210" spans="2:11" s="1" customFormat="1" ht="15" customHeight="1">
      <c r="B210" s="283"/>
      <c r="C210" s="260"/>
      <c r="D210" s="260"/>
      <c r="E210" s="260"/>
      <c r="F210" s="281" t="s">
        <v>47</v>
      </c>
      <c r="G210" s="260"/>
      <c r="H210" s="383" t="s">
        <v>1522</v>
      </c>
      <c r="I210" s="383"/>
      <c r="J210" s="383"/>
      <c r="K210" s="306"/>
    </row>
    <row r="211" spans="2:11" s="1" customFormat="1" ht="15" customHeight="1">
      <c r="B211" s="283"/>
      <c r="C211" s="260"/>
      <c r="D211" s="260"/>
      <c r="E211" s="260"/>
      <c r="F211" s="281" t="s">
        <v>48</v>
      </c>
      <c r="G211" s="260"/>
      <c r="H211" s="383" t="s">
        <v>1523</v>
      </c>
      <c r="I211" s="383"/>
      <c r="J211" s="383"/>
      <c r="K211" s="306"/>
    </row>
    <row r="212" spans="2:11" s="1" customFormat="1" ht="15" customHeight="1">
      <c r="B212" s="283"/>
      <c r="C212" s="260"/>
      <c r="D212" s="260"/>
      <c r="E212" s="260"/>
      <c r="F212" s="281"/>
      <c r="G212" s="260"/>
      <c r="H212" s="260"/>
      <c r="I212" s="260"/>
      <c r="J212" s="260"/>
      <c r="K212" s="306"/>
    </row>
    <row r="213" spans="2:11" s="1" customFormat="1" ht="15" customHeight="1">
      <c r="B213" s="283"/>
      <c r="C213" s="260" t="s">
        <v>1464</v>
      </c>
      <c r="D213" s="260"/>
      <c r="E213" s="260"/>
      <c r="F213" s="281" t="s">
        <v>81</v>
      </c>
      <c r="G213" s="260"/>
      <c r="H213" s="383" t="s">
        <v>1524</v>
      </c>
      <c r="I213" s="383"/>
      <c r="J213" s="383"/>
      <c r="K213" s="306"/>
    </row>
    <row r="214" spans="2:11" s="1" customFormat="1" ht="15" customHeight="1">
      <c r="B214" s="283"/>
      <c r="C214" s="260"/>
      <c r="D214" s="260"/>
      <c r="E214" s="260"/>
      <c r="F214" s="281" t="s">
        <v>87</v>
      </c>
      <c r="G214" s="260"/>
      <c r="H214" s="383" t="s">
        <v>1362</v>
      </c>
      <c r="I214" s="383"/>
      <c r="J214" s="383"/>
      <c r="K214" s="306"/>
    </row>
    <row r="215" spans="2:11" s="1" customFormat="1" ht="15" customHeight="1">
      <c r="B215" s="283"/>
      <c r="C215" s="260"/>
      <c r="D215" s="260"/>
      <c r="E215" s="260"/>
      <c r="F215" s="281" t="s">
        <v>1360</v>
      </c>
      <c r="G215" s="260"/>
      <c r="H215" s="383" t="s">
        <v>1525</v>
      </c>
      <c r="I215" s="383"/>
      <c r="J215" s="383"/>
      <c r="K215" s="306"/>
    </row>
    <row r="216" spans="2:11" s="1" customFormat="1" ht="15" customHeight="1">
      <c r="B216" s="325"/>
      <c r="C216" s="260"/>
      <c r="D216" s="260"/>
      <c r="E216" s="260"/>
      <c r="F216" s="281" t="s">
        <v>1363</v>
      </c>
      <c r="G216" s="320"/>
      <c r="H216" s="384" t="s">
        <v>1364</v>
      </c>
      <c r="I216" s="384"/>
      <c r="J216" s="384"/>
      <c r="K216" s="326"/>
    </row>
    <row r="217" spans="2:11" s="1" customFormat="1" ht="15" customHeight="1">
      <c r="B217" s="325"/>
      <c r="C217" s="260"/>
      <c r="D217" s="260"/>
      <c r="E217" s="260"/>
      <c r="F217" s="281" t="s">
        <v>1003</v>
      </c>
      <c r="G217" s="320"/>
      <c r="H217" s="384" t="s">
        <v>1300</v>
      </c>
      <c r="I217" s="384"/>
      <c r="J217" s="384"/>
      <c r="K217" s="326"/>
    </row>
    <row r="218" spans="2:11" s="1" customFormat="1" ht="15" customHeight="1">
      <c r="B218" s="325"/>
      <c r="C218" s="260"/>
      <c r="D218" s="260"/>
      <c r="E218" s="260"/>
      <c r="F218" s="281"/>
      <c r="G218" s="320"/>
      <c r="H218" s="310"/>
      <c r="I218" s="310"/>
      <c r="J218" s="310"/>
      <c r="K218" s="326"/>
    </row>
    <row r="219" spans="2:11" s="1" customFormat="1" ht="15" customHeight="1">
      <c r="B219" s="325"/>
      <c r="C219" s="260" t="s">
        <v>1488</v>
      </c>
      <c r="D219" s="260"/>
      <c r="E219" s="260"/>
      <c r="F219" s="281">
        <v>1</v>
      </c>
      <c r="G219" s="320"/>
      <c r="H219" s="384" t="s">
        <v>1526</v>
      </c>
      <c r="I219" s="384"/>
      <c r="J219" s="384"/>
      <c r="K219" s="326"/>
    </row>
    <row r="220" spans="2:11" s="1" customFormat="1" ht="15" customHeight="1">
      <c r="B220" s="325"/>
      <c r="C220" s="260"/>
      <c r="D220" s="260"/>
      <c r="E220" s="260"/>
      <c r="F220" s="281">
        <v>2</v>
      </c>
      <c r="G220" s="320"/>
      <c r="H220" s="384" t="s">
        <v>1527</v>
      </c>
      <c r="I220" s="384"/>
      <c r="J220" s="384"/>
      <c r="K220" s="326"/>
    </row>
    <row r="221" spans="2:11" s="1" customFormat="1" ht="15" customHeight="1">
      <c r="B221" s="325"/>
      <c r="C221" s="260"/>
      <c r="D221" s="260"/>
      <c r="E221" s="260"/>
      <c r="F221" s="281">
        <v>3</v>
      </c>
      <c r="G221" s="320"/>
      <c r="H221" s="384" t="s">
        <v>1528</v>
      </c>
      <c r="I221" s="384"/>
      <c r="J221" s="384"/>
      <c r="K221" s="326"/>
    </row>
    <row r="222" spans="2:11" s="1" customFormat="1" ht="15" customHeight="1">
      <c r="B222" s="325"/>
      <c r="C222" s="260"/>
      <c r="D222" s="260"/>
      <c r="E222" s="260"/>
      <c r="F222" s="281">
        <v>4</v>
      </c>
      <c r="G222" s="320"/>
      <c r="H222" s="384" t="s">
        <v>1529</v>
      </c>
      <c r="I222" s="384"/>
      <c r="J222" s="384"/>
      <c r="K222" s="326"/>
    </row>
    <row r="223" spans="2:11" s="1" customFormat="1" ht="12.75" customHeight="1">
      <c r="B223" s="327"/>
      <c r="C223" s="328"/>
      <c r="D223" s="328"/>
      <c r="E223" s="328"/>
      <c r="F223" s="328"/>
      <c r="G223" s="328"/>
      <c r="H223" s="328"/>
      <c r="I223" s="328"/>
      <c r="J223" s="328"/>
      <c r="K223" s="329"/>
    </row>
  </sheetData>
  <sheetProtection formatCells="0" formatColumns="0" formatRows="0" insertColumns="0" insertRows="0" insertHyperlinks="0" deleteColumns="0" deleteRows="0" sort="0" autoFilter="0" pivotTables="0"/>
  <mergeCells count="77">
    <mergeCell ref="G44:J44"/>
    <mergeCell ref="G45:J45"/>
    <mergeCell ref="C6:J6"/>
    <mergeCell ref="C7:J7"/>
    <mergeCell ref="D11:J11"/>
    <mergeCell ref="D15:J15"/>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3:J3"/>
    <mergeCell ref="C4:J4"/>
    <mergeCell ref="C9:J9"/>
    <mergeCell ref="D10:J10"/>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7:J217"/>
    <mergeCell ref="H219:J219"/>
    <mergeCell ref="H220:J220"/>
    <mergeCell ref="H221:J221"/>
    <mergeCell ref="H222:J222"/>
    <mergeCell ref="H211:J211"/>
    <mergeCell ref="H213:J213"/>
    <mergeCell ref="H214:J214"/>
    <mergeCell ref="H215:J215"/>
    <mergeCell ref="H216:J216"/>
    <mergeCell ref="H205:J205"/>
    <mergeCell ref="H207:J207"/>
    <mergeCell ref="H208:J208"/>
    <mergeCell ref="H209:J209"/>
    <mergeCell ref="H210:J210"/>
    <mergeCell ref="C102:J102"/>
    <mergeCell ref="C122:J122"/>
    <mergeCell ref="C147:J147"/>
    <mergeCell ref="C171:J171"/>
    <mergeCell ref="C204:J204"/>
  </mergeCells>
  <pageMargins left="0.7" right="0.7" top="0.78740157499999996" bottom="0.78740157499999996" header="0.3" footer="0.3"/>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10</vt:i4>
      </vt:variant>
    </vt:vector>
  </HeadingPairs>
  <TitlesOfParts>
    <vt:vector size="16" baseType="lpstr">
      <vt:lpstr>Rekapitulace zakázky</vt:lpstr>
      <vt:lpstr>SO 01 - Most km 1,122</vt:lpstr>
      <vt:lpstr>PS 01 - Ochrana kabelů</vt:lpstr>
      <vt:lpstr>SO 02 - Železniční svršek</vt:lpstr>
      <vt:lpstr>VRN a VON - VRN a VON pro...</vt:lpstr>
      <vt:lpstr>Pokyny pro vyplnění</vt:lpstr>
      <vt:lpstr>'PS 01 - Ochrana kabelů'!Názvy_tisku</vt:lpstr>
      <vt:lpstr>'Rekapitulace zakázky'!Názvy_tisku</vt:lpstr>
      <vt:lpstr>'SO 01 - Most km 1,122'!Názvy_tisku</vt:lpstr>
      <vt:lpstr>'SO 02 - Železniční svršek'!Názvy_tisku</vt:lpstr>
      <vt:lpstr>'VRN a VON - VRN a VON pro...'!Názvy_tisku</vt:lpstr>
      <vt:lpstr>'PS 01 - Ochrana kabelů'!Oblast_tisku</vt:lpstr>
      <vt:lpstr>'Rekapitulace zakázky'!Oblast_tisku</vt:lpstr>
      <vt:lpstr>'SO 01 - Most km 1,122'!Oblast_tisku</vt:lpstr>
      <vt:lpstr>'SO 02 - Železniční svršek'!Oblast_tisku</vt:lpstr>
      <vt:lpstr>'VRN a VON - VRN a VON pro...'!Oblast_tisku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Dobiáš Lumír, Ing.</dc:creator>
  <cp:lastModifiedBy>Dobiáš Lumír, Ing.</cp:lastModifiedBy>
  <dcterms:created xsi:type="dcterms:W3CDTF">2022-04-10T20:49:44Z</dcterms:created>
  <dcterms:modified xsi:type="dcterms:W3CDTF">2022-04-10T20:56:23Z</dcterms:modified>
</cp:coreProperties>
</file>